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_Seurakuntayhtymä\Talouspalvelut\Talousarvio\2020\TA-muutokset\3. TA-muutos\"/>
    </mc:Choice>
  </mc:AlternateContent>
  <bookViews>
    <workbookView xWindow="0" yWindow="0" windowWidth="25605" windowHeight="10650"/>
  </bookViews>
  <sheets>
    <sheet name="Tau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5" i="1" l="1"/>
  <c r="G93" i="1"/>
  <c r="F93" i="1"/>
  <c r="H93" i="1" s="1"/>
  <c r="E93" i="1"/>
  <c r="F92" i="1"/>
  <c r="D92" i="1"/>
  <c r="G92" i="1" s="1"/>
  <c r="G90" i="1"/>
  <c r="F90" i="1"/>
  <c r="E90" i="1"/>
  <c r="G89" i="1"/>
  <c r="H89" i="1" s="1"/>
  <c r="F89" i="1"/>
  <c r="E89" i="1"/>
  <c r="G88" i="1"/>
  <c r="F88" i="1"/>
  <c r="E88" i="1"/>
  <c r="G87" i="1"/>
  <c r="H87" i="1" s="1"/>
  <c r="F87" i="1"/>
  <c r="E87" i="1"/>
  <c r="F85" i="1"/>
  <c r="E85" i="1"/>
  <c r="D85" i="1"/>
  <c r="G85" i="1" s="1"/>
  <c r="G83" i="1"/>
  <c r="F83" i="1"/>
  <c r="E83" i="1"/>
  <c r="D79" i="1"/>
  <c r="G77" i="1"/>
  <c r="F76" i="1"/>
  <c r="H76" i="1" s="1"/>
  <c r="E76" i="1"/>
  <c r="H75" i="1"/>
  <c r="G75" i="1"/>
  <c r="F75" i="1"/>
  <c r="E75" i="1"/>
  <c r="G74" i="1"/>
  <c r="F74" i="1"/>
  <c r="H74" i="1" s="1"/>
  <c r="E74" i="1"/>
  <c r="G73" i="1"/>
  <c r="F73" i="1"/>
  <c r="E73" i="1"/>
  <c r="H73" i="1" s="1"/>
  <c r="G72" i="1"/>
  <c r="F72" i="1"/>
  <c r="E72" i="1"/>
  <c r="H72" i="1" s="1"/>
  <c r="J70" i="1"/>
  <c r="G69" i="1"/>
  <c r="G68" i="1"/>
  <c r="F68" i="1"/>
  <c r="E68" i="1"/>
  <c r="J66" i="1"/>
  <c r="I66" i="1"/>
  <c r="H66" i="1"/>
  <c r="E66" i="1"/>
  <c r="H65" i="1"/>
  <c r="F65" i="1"/>
  <c r="E65" i="1"/>
  <c r="G64" i="1"/>
  <c r="J64" i="1" s="1"/>
  <c r="F64" i="1"/>
  <c r="I64" i="1" s="1"/>
  <c r="E64" i="1"/>
  <c r="G63" i="1"/>
  <c r="F63" i="1"/>
  <c r="H63" i="1" s="1"/>
  <c r="E63" i="1"/>
  <c r="J62" i="1"/>
  <c r="H61" i="1"/>
  <c r="G61" i="1"/>
  <c r="F61" i="1"/>
  <c r="E61" i="1"/>
  <c r="F59" i="1"/>
  <c r="I59" i="1" s="1"/>
  <c r="E59" i="1"/>
  <c r="G58" i="1"/>
  <c r="F58" i="1"/>
  <c r="H58" i="1" s="1"/>
  <c r="E58" i="1"/>
  <c r="G56" i="1"/>
  <c r="H56" i="1" s="1"/>
  <c r="F56" i="1"/>
  <c r="E56" i="1"/>
  <c r="J54" i="1"/>
  <c r="G54" i="1"/>
  <c r="F54" i="1"/>
  <c r="H54" i="1" s="1"/>
  <c r="C54" i="1"/>
  <c r="E54" i="1" s="1"/>
  <c r="J53" i="1"/>
  <c r="K53" i="1" s="1"/>
  <c r="F53" i="1"/>
  <c r="E53" i="1"/>
  <c r="G52" i="1"/>
  <c r="J52" i="1" s="1"/>
  <c r="I51" i="1"/>
  <c r="G51" i="1"/>
  <c r="J51" i="1" s="1"/>
  <c r="F51" i="1"/>
  <c r="H51" i="1" s="1"/>
  <c r="E51" i="1"/>
  <c r="G50" i="1"/>
  <c r="J50" i="1" s="1"/>
  <c r="F50" i="1"/>
  <c r="I50" i="1" s="1"/>
  <c r="E50" i="1"/>
  <c r="I49" i="1"/>
  <c r="G49" i="1"/>
  <c r="J49" i="1" s="1"/>
  <c r="F49" i="1"/>
  <c r="E49" i="1"/>
  <c r="J48" i="1"/>
  <c r="K48" i="1" s="1"/>
  <c r="F48" i="1"/>
  <c r="E48" i="1"/>
  <c r="J47" i="1"/>
  <c r="G47" i="1"/>
  <c r="F47" i="1"/>
  <c r="E47" i="1"/>
  <c r="G44" i="1"/>
  <c r="H44" i="1" s="1"/>
  <c r="F44" i="1"/>
  <c r="E44" i="1"/>
  <c r="I36" i="1"/>
  <c r="C36" i="1"/>
  <c r="H34" i="1"/>
  <c r="E34" i="1"/>
  <c r="C77" i="1" s="1"/>
  <c r="H33" i="1"/>
  <c r="E33" i="1"/>
  <c r="H31" i="1"/>
  <c r="E31" i="1"/>
  <c r="K30" i="1"/>
  <c r="I70" i="1" s="1"/>
  <c r="K70" i="1" s="1"/>
  <c r="J30" i="1"/>
  <c r="E30" i="1"/>
  <c r="C70" i="1" s="1"/>
  <c r="E70" i="1" s="1"/>
  <c r="H29" i="1"/>
  <c r="E29" i="1"/>
  <c r="C69" i="1" s="1"/>
  <c r="K28" i="1"/>
  <c r="E28" i="1"/>
  <c r="H27" i="1"/>
  <c r="E27" i="1"/>
  <c r="J25" i="1"/>
  <c r="K25" i="1" s="1"/>
  <c r="H25" i="1"/>
  <c r="E25" i="1"/>
  <c r="K24" i="1"/>
  <c r="J24" i="1"/>
  <c r="H24" i="1"/>
  <c r="E24" i="1"/>
  <c r="J23" i="1"/>
  <c r="K23" i="1" s="1"/>
  <c r="H23" i="1"/>
  <c r="E23" i="1"/>
  <c r="K22" i="1"/>
  <c r="J22" i="1"/>
  <c r="H22" i="1"/>
  <c r="F62" i="1" s="1"/>
  <c r="E22" i="1"/>
  <c r="C62" i="1" s="1"/>
  <c r="J21" i="1"/>
  <c r="K21" i="1" s="1"/>
  <c r="H21" i="1"/>
  <c r="F60" i="1" s="1"/>
  <c r="E21" i="1"/>
  <c r="C60" i="1" s="1"/>
  <c r="K20" i="1"/>
  <c r="J20" i="1"/>
  <c r="G20" i="1" s="1"/>
  <c r="F20" i="1"/>
  <c r="F36" i="1" s="1"/>
  <c r="E20" i="1"/>
  <c r="C57" i="1" s="1"/>
  <c r="J19" i="1"/>
  <c r="K19" i="1" s="1"/>
  <c r="H19" i="1"/>
  <c r="F55" i="1" s="1"/>
  <c r="E19" i="1"/>
  <c r="C55" i="1" s="1"/>
  <c r="J18" i="1"/>
  <c r="K18" i="1" s="1"/>
  <c r="H18" i="1"/>
  <c r="E18" i="1"/>
  <c r="J17" i="1"/>
  <c r="K17" i="1" s="1"/>
  <c r="H17" i="1"/>
  <c r="E17" i="1"/>
  <c r="H16" i="1"/>
  <c r="E16" i="1"/>
  <c r="K15" i="1"/>
  <c r="J15" i="1"/>
  <c r="H15" i="1"/>
  <c r="E15" i="1"/>
  <c r="C52" i="1" s="1"/>
  <c r="D14" i="1"/>
  <c r="G14" i="1" s="1"/>
  <c r="K13" i="1"/>
  <c r="H13" i="1"/>
  <c r="D13" i="1"/>
  <c r="E13" i="1" s="1"/>
  <c r="H12" i="1"/>
  <c r="E12" i="1"/>
  <c r="J12" i="1" s="1"/>
  <c r="K12" i="1" s="1"/>
  <c r="J11" i="1"/>
  <c r="K11" i="1" s="1"/>
  <c r="H11" i="1"/>
  <c r="E11" i="1"/>
  <c r="H10" i="1"/>
  <c r="E10" i="1"/>
  <c r="H9" i="1"/>
  <c r="E9" i="1"/>
  <c r="H68" i="1" l="1"/>
  <c r="H88" i="1"/>
  <c r="K50" i="1"/>
  <c r="K66" i="1"/>
  <c r="H85" i="1"/>
  <c r="J36" i="1"/>
  <c r="G53" i="1"/>
  <c r="H53" i="1" s="1"/>
  <c r="I54" i="1"/>
  <c r="K54" i="1" s="1"/>
  <c r="K64" i="1"/>
  <c r="H47" i="1"/>
  <c r="K49" i="1"/>
  <c r="G59" i="1"/>
  <c r="F95" i="1"/>
  <c r="H90" i="1"/>
  <c r="F69" i="1"/>
  <c r="H69" i="1" s="1"/>
  <c r="E69" i="1"/>
  <c r="G60" i="1"/>
  <c r="J60" i="1" s="1"/>
  <c r="I60" i="1"/>
  <c r="E60" i="1"/>
  <c r="K51" i="1"/>
  <c r="H92" i="1"/>
  <c r="K36" i="1"/>
  <c r="H14" i="1"/>
  <c r="H36" i="1" s="1"/>
  <c r="G36" i="1"/>
  <c r="I57" i="1"/>
  <c r="E57" i="1"/>
  <c r="F52" i="1"/>
  <c r="H52" i="1" s="1"/>
  <c r="C79" i="1"/>
  <c r="C97" i="1" s="1"/>
  <c r="E52" i="1"/>
  <c r="I52" i="1"/>
  <c r="E62" i="1"/>
  <c r="H62" i="1" s="1"/>
  <c r="I62" i="1"/>
  <c r="K62" i="1" s="1"/>
  <c r="G95" i="1"/>
  <c r="E55" i="1"/>
  <c r="I55" i="1"/>
  <c r="G55" i="1"/>
  <c r="J55" i="1" s="1"/>
  <c r="F77" i="1"/>
  <c r="H77" i="1" s="1"/>
  <c r="E77" i="1"/>
  <c r="D36" i="1"/>
  <c r="E14" i="1"/>
  <c r="E36" i="1" s="1"/>
  <c r="H20" i="1"/>
  <c r="F57" i="1" s="1"/>
  <c r="K47" i="1"/>
  <c r="E92" i="1"/>
  <c r="E95" i="1" s="1"/>
  <c r="H50" i="1"/>
  <c r="H83" i="1"/>
  <c r="H95" i="1" s="1"/>
  <c r="D95" i="1"/>
  <c r="D97" i="1" s="1"/>
  <c r="H49" i="1"/>
  <c r="G48" i="1"/>
  <c r="H48" i="1" s="1"/>
  <c r="H64" i="1"/>
  <c r="I79" i="1" l="1"/>
  <c r="I97" i="1" s="1"/>
  <c r="H59" i="1"/>
  <c r="J59" i="1"/>
  <c r="K59" i="1" s="1"/>
  <c r="E79" i="1"/>
  <c r="E97" i="1" s="1"/>
  <c r="F79" i="1"/>
  <c r="F97" i="1" s="1"/>
  <c r="H55" i="1"/>
  <c r="K60" i="1"/>
  <c r="G57" i="1"/>
  <c r="K52" i="1"/>
  <c r="H60" i="1"/>
  <c r="K55" i="1" l="1"/>
  <c r="J57" i="1"/>
  <c r="G79" i="1"/>
  <c r="G97" i="1" s="1"/>
  <c r="H57" i="1"/>
  <c r="H79" i="1" s="1"/>
  <c r="H97" i="1" s="1"/>
  <c r="J79" i="1" l="1"/>
  <c r="J97" i="1" s="1"/>
  <c r="K57" i="1"/>
  <c r="K79" i="1" s="1"/>
  <c r="K97" i="1" s="1"/>
</calcChain>
</file>

<file path=xl/sharedStrings.xml><?xml version="1.0" encoding="utf-8"?>
<sst xmlns="http://schemas.openxmlformats.org/spreadsheetml/2006/main" count="174" uniqueCount="131">
  <si>
    <t>INVESTOINTIOSA</t>
  </si>
  <si>
    <t>TALOUSARVIOMUUTOS VUODELLE 2020, kevät 2020</t>
  </si>
  <si>
    <t>Tilausnro</t>
  </si>
  <si>
    <t>Projektin nimi</t>
  </si>
  <si>
    <t>Talousarvio 2020</t>
  </si>
  <si>
    <t>Muutos</t>
  </si>
  <si>
    <t>TA 2020
+ Muutos</t>
  </si>
  <si>
    <t>Talousarvio 2020 Aktivoitava osuus</t>
  </si>
  <si>
    <t>Aktivoitavan osuuden muutos</t>
  </si>
  <si>
    <t>TA 2020 + Muutos</t>
  </si>
  <si>
    <t>Talousarvio 2020 Kuluksi siirto</t>
  </si>
  <si>
    <t>Kuluksi siirron muutos</t>
  </si>
  <si>
    <t>Kustannuspaikka</t>
  </si>
  <si>
    <t>75 KIINTEISTÖTOIMI</t>
  </si>
  <si>
    <t>753 Rakennusten peruskorjaus- ja parannus</t>
  </si>
  <si>
    <t>2002475</t>
  </si>
  <si>
    <t>Johanneksenkirkko julkisivukorjaus</t>
  </si>
  <si>
    <t>5205020003</t>
  </si>
  <si>
    <t>Alppilan kko viemärit, katto, rakenteet</t>
  </si>
  <si>
    <t>Vartiokylän kirkko, katon korjaus</t>
  </si>
  <si>
    <t>5205020014</t>
  </si>
  <si>
    <t>2005182</t>
  </si>
  <si>
    <t>Kulosaaren kirkko siipirakennus</t>
  </si>
  <si>
    <t>5205020018</t>
  </si>
  <si>
    <t>2005188</t>
  </si>
  <si>
    <t>Pitäjänmäen kirkko</t>
  </si>
  <si>
    <t>5205020020</t>
  </si>
  <si>
    <t>Munkkivuoren kko tontin kehitys</t>
  </si>
  <si>
    <t>5205020024</t>
  </si>
  <si>
    <t>Kannelmäen kirkko IV-remontti</t>
  </si>
  <si>
    <t>5205020026</t>
  </si>
  <si>
    <t>Kannelmäen kko Hissi</t>
  </si>
  <si>
    <t>2005183</t>
  </si>
  <si>
    <t>Malmin kirkko katto</t>
  </si>
  <si>
    <t>5205020033</t>
  </si>
  <si>
    <t>2001232</t>
  </si>
  <si>
    <t>Matteuksenkirkko katto, tilojen muutokset</t>
  </si>
  <si>
    <t>5205020034</t>
  </si>
  <si>
    <t>2001233</t>
  </si>
  <si>
    <t>Mikaelinkirkko katto ja julkisivu</t>
  </si>
  <si>
    <t>5205020035</t>
  </si>
  <si>
    <t>2001898</t>
  </si>
  <si>
    <t>Östersundomin kirkko</t>
  </si>
  <si>
    <t>5205020039</t>
  </si>
  <si>
    <t>Tammisalo, Korjausinvestointi talotekniikka</t>
  </si>
  <si>
    <t>Jakomäki Katon ja sokkelin korjaus</t>
  </si>
  <si>
    <t>2005193</t>
  </si>
  <si>
    <t>Lekholm, 2 rakennuksen purku ja uudirakent.</t>
  </si>
  <si>
    <t>5055080002</t>
  </si>
  <si>
    <t>2005192</t>
  </si>
  <si>
    <t>Korpirauha, majoitustilojen korjaus</t>
  </si>
  <si>
    <t>5055080004</t>
  </si>
  <si>
    <t>Runeb.k. 39 A 7 korjaus- ja muutostyöt</t>
  </si>
  <si>
    <t>754 Urut</t>
  </si>
  <si>
    <t>2005194</t>
  </si>
  <si>
    <t>Vartiokylän kko sähköurut ja äänentoisto</t>
  </si>
  <si>
    <t>Munkkivuoren kko Urut puhdistus viritys</t>
  </si>
  <si>
    <t>Temppeliaukion kirkko uudet urut</t>
  </si>
  <si>
    <t>5205020027</t>
  </si>
  <si>
    <t>Roihuvuoren kirkko urkujen korjaus</t>
  </si>
  <si>
    <t>5205020028</t>
  </si>
  <si>
    <t>2005176</t>
  </si>
  <si>
    <t>Malmin kirkko urkujen peruskorjaus</t>
  </si>
  <si>
    <t>759 Muut kiinteistötoimen investoinnit yhteensä</t>
  </si>
  <si>
    <t>Asola: Jätevesiviemärijärjestelmän siirto</t>
  </si>
  <si>
    <t>Marjaniemi tontin osan hankinta</t>
  </si>
  <si>
    <t>Yhteensä €</t>
  </si>
  <si>
    <t>TALOUSARVIOMUUTOS VUODELLE 2020, syksy 2020</t>
  </si>
  <si>
    <t>751 Uudisrakennukset</t>
  </si>
  <si>
    <t>Kannelmäen tontin kaavakehitys ja ra</t>
  </si>
  <si>
    <t>2000900</t>
  </si>
  <si>
    <t>Tuomiokirkon julkisivun korjaus</t>
  </si>
  <si>
    <t>5205020002</t>
  </si>
  <si>
    <t>2000895</t>
  </si>
  <si>
    <t>Lauttasaaren kirkko</t>
  </si>
  <si>
    <t>5205020013</t>
  </si>
  <si>
    <t>Huopalahden kko korjausinvestointi</t>
  </si>
  <si>
    <t>Kannelmäen kirkko IV</t>
  </si>
  <si>
    <t>2002459</t>
  </si>
  <si>
    <t>Oulunkylän uusi kirkko</t>
  </si>
  <si>
    <t>5205020029</t>
  </si>
  <si>
    <t>Malmin kirkko</t>
  </si>
  <si>
    <t>Mikaelinkirkko</t>
  </si>
  <si>
    <t>Laajasalon kko Ikkunoiden uusiminen</t>
  </si>
  <si>
    <t>Malmin kapp. Viemäri ja kv-verkoston saneeraus</t>
  </si>
  <si>
    <t>2005205</t>
  </si>
  <si>
    <t>Kulosaaren kappelin ulkokouren korjaukset, kappelin katon korjaus</t>
  </si>
  <si>
    <t>5255040003</t>
  </si>
  <si>
    <t>Tammisalo, Korjausinve talotekniikka</t>
  </si>
  <si>
    <t>2005206</t>
  </si>
  <si>
    <t>Kampin kappeli Kohtaamistilojen laajennu</t>
  </si>
  <si>
    <t>5035060022</t>
  </si>
  <si>
    <t>Marjaniemen Vanamotien kehitys</t>
  </si>
  <si>
    <t>Meri-Rasti Korjaustoimenpiteet</t>
  </si>
  <si>
    <t>Malmi srk-talo Huopakaton uusiminen</t>
  </si>
  <si>
    <t>Bulev. 16 Toiminnan tilojen korjaus</t>
  </si>
  <si>
    <t>Suomenlinnan kirkko uudet urut</t>
  </si>
  <si>
    <t>5205020022</t>
  </si>
  <si>
    <t>As Oy Kiskontie 22</t>
  </si>
  <si>
    <t>As Oy Helsingin Paraistentie 13 lainan lyhen</t>
  </si>
  <si>
    <t>Haagan pappilantie 2 A lainan lyhennys</t>
  </si>
  <si>
    <t>Suonionkatu 7 lainan lyhennys</t>
  </si>
  <si>
    <t>Haagan pappilantie 2 B lainan lyhennys</t>
  </si>
  <si>
    <t>Kiinteistötoimi yhteensä €</t>
  </si>
  <si>
    <t>74 YMPÄRISTÖ- JA HAUTAUSTOIMI</t>
  </si>
  <si>
    <t>741 Uudisrakennukset</t>
  </si>
  <si>
    <t>2005215</t>
  </si>
  <si>
    <t>Honkanummen htm sosiaalitila</t>
  </si>
  <si>
    <t>4224030002</t>
  </si>
  <si>
    <t>743 Rakennusten peruskorjaus- ja parannus</t>
  </si>
  <si>
    <t>2002590</t>
  </si>
  <si>
    <t>TA-taso Honkanummen HTM rak. peruskorj</t>
  </si>
  <si>
    <t>745 Maa- ja vesirakentaminen</t>
  </si>
  <si>
    <t>2002592</t>
  </si>
  <si>
    <t>TA-taso Hietaniemen HTM maa ja vesirak</t>
  </si>
  <si>
    <t>4404040000</t>
  </si>
  <si>
    <t>2002594</t>
  </si>
  <si>
    <t>TA-taso Honkanummen HTM maa-ja vesirak.</t>
  </si>
  <si>
    <t>4404040002</t>
  </si>
  <si>
    <t>2005179</t>
  </si>
  <si>
    <t>TA-taso Östersundomin hautausmaan maa- ja vesirakennus</t>
  </si>
  <si>
    <t>4404040007</t>
  </si>
  <si>
    <t>2002595</t>
  </si>
  <si>
    <t>TA-taso Maunulan uurnal maa-ja vesirak</t>
  </si>
  <si>
    <t>4404040003</t>
  </si>
  <si>
    <t>747 Koneet ja kalusto</t>
  </si>
  <si>
    <t>2002599</t>
  </si>
  <si>
    <t>TA-taso Honkanummen HTM koneet ja kalust</t>
  </si>
  <si>
    <t xml:space="preserve">TA-taso Östersundomin HTM koneet </t>
  </si>
  <si>
    <t>Ympäristö- ja hautaustoimi yhteensä</t>
  </si>
  <si>
    <t>Kiinteistöinvestoinnit yhteensä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</si>
</sst>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49" fontId="1" fillId="2" borderId="0" xfId="0" applyNumberFormat="1" applyFont="1" applyFill="1" applyAlignment="1" applyProtection="1"/>
    <xf numFmtId="0" fontId="1" fillId="2" borderId="0" xfId="0" applyFont="1" applyFill="1" applyAlignment="1" applyProtection="1"/>
    <xf numFmtId="0" fontId="1" fillId="2" borderId="0" xfId="0" applyFont="1" applyFill="1" applyAlignment="1" applyProtection="1">
      <alignment horizontal="right"/>
    </xf>
    <xf numFmtId="49" fontId="2" fillId="2" borderId="0" xfId="0" applyNumberFormat="1" applyFont="1" applyFill="1" applyAlignment="1" applyProtection="1"/>
    <xf numFmtId="49" fontId="2" fillId="3" borderId="1" xfId="0" applyNumberFormat="1" applyFont="1" applyFill="1" applyBorder="1" applyAlignment="1" applyProtection="1">
      <alignment horizontal="left" wrapText="1"/>
    </xf>
    <xf numFmtId="0" fontId="2" fillId="3" borderId="2" xfId="0" applyFont="1" applyFill="1" applyBorder="1" applyAlignment="1" applyProtection="1"/>
    <xf numFmtId="0" fontId="2" fillId="3" borderId="3" xfId="0" applyFont="1" applyFill="1" applyBorder="1" applyAlignment="1" applyProtection="1">
      <alignment horizontal="center" wrapText="1"/>
    </xf>
    <xf numFmtId="0" fontId="2" fillId="4" borderId="4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 wrapText="1"/>
    </xf>
    <xf numFmtId="0" fontId="2" fillId="3" borderId="5" xfId="0" applyFont="1" applyFill="1" applyBorder="1" applyAlignment="1" applyProtection="1">
      <alignment horizontal="center" wrapText="1"/>
    </xf>
    <xf numFmtId="0" fontId="1" fillId="2" borderId="0" xfId="0" applyFont="1" applyFill="1" applyAlignment="1" applyProtection="1">
      <alignment wrapText="1"/>
    </xf>
    <xf numFmtId="49" fontId="2" fillId="2" borderId="0" xfId="0" applyNumberFormat="1" applyFont="1" applyFill="1" applyBorder="1" applyAlignment="1" applyProtection="1">
      <alignment horizontal="left" wrapText="1"/>
    </xf>
    <xf numFmtId="0" fontId="2" fillId="2" borderId="0" xfId="0" applyFont="1" applyFill="1" applyBorder="1" applyAlignment="1" applyProtection="1"/>
    <xf numFmtId="0" fontId="2" fillId="2" borderId="6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wrapText="1"/>
    </xf>
    <xf numFmtId="0" fontId="1" fillId="2" borderId="10" xfId="0" applyFont="1" applyFill="1" applyBorder="1" applyAlignment="1" applyProtection="1">
      <alignment wrapText="1"/>
    </xf>
    <xf numFmtId="0" fontId="1" fillId="2" borderId="11" xfId="0" applyFont="1" applyFill="1" applyBorder="1" applyAlignment="1" applyProtection="1">
      <alignment wrapText="1"/>
    </xf>
    <xf numFmtId="49" fontId="3" fillId="0" borderId="0" xfId="0" applyNumberFormat="1" applyFont="1" applyFill="1" applyAlignment="1" applyProtection="1">
      <alignment horizontal="left"/>
    </xf>
    <xf numFmtId="0" fontId="1" fillId="0" borderId="0" xfId="0" applyFont="1" applyFill="1" applyAlignment="1" applyProtection="1"/>
    <xf numFmtId="3" fontId="1" fillId="2" borderId="6" xfId="0" applyNumberFormat="1" applyFont="1" applyFill="1" applyBorder="1" applyAlignment="1" applyProtection="1">
      <alignment horizontal="right"/>
    </xf>
    <xf numFmtId="3" fontId="1" fillId="4" borderId="7" xfId="0" applyNumberFormat="1" applyFont="1" applyFill="1" applyBorder="1" applyAlignment="1" applyProtection="1">
      <alignment horizontal="right"/>
    </xf>
    <xf numFmtId="3" fontId="1" fillId="2" borderId="8" xfId="0" applyNumberFormat="1" applyFont="1" applyFill="1" applyBorder="1" applyAlignment="1" applyProtection="1">
      <alignment horizontal="right" vertical="center" wrapText="1"/>
    </xf>
    <xf numFmtId="0" fontId="1" fillId="2" borderId="10" xfId="0" applyFont="1" applyFill="1" applyBorder="1" applyAlignment="1" applyProtection="1"/>
    <xf numFmtId="49" fontId="3" fillId="2" borderId="0" xfId="0" applyNumberFormat="1" applyFont="1" applyFill="1" applyAlignment="1" applyProtection="1">
      <alignment horizontal="left"/>
    </xf>
    <xf numFmtId="0" fontId="2" fillId="2" borderId="0" xfId="0" applyFont="1" applyFill="1" applyAlignment="1" applyProtection="1"/>
    <xf numFmtId="3" fontId="1" fillId="2" borderId="10" xfId="0" applyNumberFormat="1" applyFont="1" applyFill="1" applyBorder="1" applyAlignment="1" applyProtection="1"/>
    <xf numFmtId="3" fontId="1" fillId="2" borderId="0" xfId="0" applyNumberFormat="1" applyFont="1" applyFill="1" applyAlignment="1" applyProtection="1"/>
    <xf numFmtId="49" fontId="4" fillId="2" borderId="0" xfId="0" applyNumberFormat="1" applyFont="1" applyFill="1" applyAlignment="1" applyProtection="1">
      <alignment horizontal="left"/>
    </xf>
    <xf numFmtId="3" fontId="1" fillId="2" borderId="8" xfId="0" applyNumberFormat="1" applyFont="1" applyFill="1" applyBorder="1" applyAlignment="1" applyProtection="1">
      <alignment horizontal="right" wrapText="1"/>
    </xf>
    <xf numFmtId="1" fontId="1" fillId="2" borderId="10" xfId="0" applyNumberFormat="1" applyFont="1" applyFill="1" applyBorder="1" applyAlignment="1" applyProtection="1">
      <alignment horizontal="right"/>
    </xf>
    <xf numFmtId="0" fontId="4" fillId="2" borderId="0" xfId="0" applyFont="1" applyFill="1" applyAlignment="1" applyProtection="1">
      <alignment wrapText="1"/>
    </xf>
    <xf numFmtId="3" fontId="4" fillId="2" borderId="6" xfId="0" applyNumberFormat="1" applyFont="1" applyFill="1" applyBorder="1" applyAlignment="1" applyProtection="1">
      <alignment horizontal="right"/>
    </xf>
    <xf numFmtId="3" fontId="4" fillId="4" borderId="7" xfId="0" applyNumberFormat="1" applyFont="1" applyFill="1" applyBorder="1" applyAlignment="1" applyProtection="1">
      <alignment horizontal="right"/>
    </xf>
    <xf numFmtId="3" fontId="4" fillId="2" borderId="10" xfId="0" applyNumberFormat="1" applyFont="1" applyFill="1" applyBorder="1" applyAlignment="1" applyProtection="1"/>
    <xf numFmtId="0" fontId="4" fillId="2" borderId="0" xfId="0" applyFont="1" applyFill="1" applyAlignment="1" applyProtection="1"/>
    <xf numFmtId="3" fontId="4" fillId="4" borderId="6" xfId="0" applyNumberFormat="1" applyFont="1" applyFill="1" applyBorder="1" applyAlignment="1" applyProtection="1">
      <alignment horizontal="right"/>
    </xf>
    <xf numFmtId="49" fontId="1" fillId="2" borderId="12" xfId="0" applyNumberFormat="1" applyFont="1" applyFill="1" applyBorder="1" applyAlignment="1" applyProtection="1">
      <alignment horizontal="left" vertical="top"/>
    </xf>
    <xf numFmtId="0" fontId="1" fillId="2" borderId="12" xfId="0" applyFont="1" applyFill="1" applyBorder="1" applyAlignment="1" applyProtection="1">
      <alignment vertical="top"/>
    </xf>
    <xf numFmtId="3" fontId="1" fillId="2" borderId="13" xfId="0" applyNumberFormat="1" applyFont="1" applyFill="1" applyBorder="1" applyAlignment="1" applyProtection="1">
      <alignment horizontal="right" vertical="top"/>
    </xf>
    <xf numFmtId="3" fontId="1" fillId="4" borderId="14" xfId="0" applyNumberFormat="1" applyFont="1" applyFill="1" applyBorder="1" applyAlignment="1" applyProtection="1">
      <alignment horizontal="right" vertical="top"/>
    </xf>
    <xf numFmtId="3" fontId="1" fillId="2" borderId="15" xfId="0" applyNumberFormat="1" applyFont="1" applyFill="1" applyBorder="1" applyAlignment="1" applyProtection="1">
      <alignment horizontal="right" vertical="top"/>
    </xf>
    <xf numFmtId="3" fontId="1" fillId="2" borderId="16" xfId="0" applyNumberFormat="1" applyFont="1" applyFill="1" applyBorder="1" applyAlignment="1" applyProtection="1">
      <alignment horizontal="right" vertical="top"/>
    </xf>
    <xf numFmtId="0" fontId="1" fillId="2" borderId="17" xfId="0" applyFont="1" applyFill="1" applyBorder="1" applyAlignment="1" applyProtection="1"/>
    <xf numFmtId="49" fontId="1" fillId="2" borderId="0" xfId="0" applyNumberFormat="1" applyFont="1" applyFill="1" applyAlignment="1" applyProtection="1">
      <alignment horizontal="center"/>
    </xf>
    <xf numFmtId="3" fontId="2" fillId="2" borderId="0" xfId="0" applyNumberFormat="1" applyFont="1" applyFill="1" applyAlignment="1" applyProtection="1">
      <alignment horizontal="right"/>
    </xf>
    <xf numFmtId="3" fontId="2" fillId="4" borderId="0" xfId="0" applyNumberFormat="1" applyFont="1" applyFill="1" applyAlignment="1" applyProtection="1">
      <alignment horizontal="right"/>
    </xf>
    <xf numFmtId="3" fontId="2" fillId="0" borderId="0" xfId="0" applyNumberFormat="1" applyFont="1" applyFill="1" applyAlignment="1" applyProtection="1">
      <alignment horizontal="right"/>
    </xf>
    <xf numFmtId="3" fontId="1" fillId="2" borderId="0" xfId="0" applyNumberFormat="1" applyFont="1" applyFill="1" applyAlignment="1" applyProtection="1">
      <alignment horizontal="right"/>
    </xf>
    <xf numFmtId="0" fontId="1" fillId="4" borderId="0" xfId="0" applyFont="1" applyFill="1" applyAlignment="1" applyProtection="1">
      <alignment horizontal="right"/>
    </xf>
    <xf numFmtId="3" fontId="1" fillId="4" borderId="0" xfId="0" applyNumberFormat="1" applyFont="1" applyFill="1" applyAlignment="1" applyProtection="1">
      <alignment horizontal="right"/>
    </xf>
    <xf numFmtId="1" fontId="1" fillId="2" borderId="0" xfId="0" applyNumberFormat="1" applyFont="1" applyFill="1" applyAlignment="1" applyProtection="1"/>
    <xf numFmtId="4" fontId="1" fillId="4" borderId="0" xfId="0" applyNumberFormat="1" applyFont="1" applyFill="1" applyAlignment="1" applyProtection="1">
      <alignment horizontal="right"/>
    </xf>
    <xf numFmtId="4" fontId="1" fillId="2" borderId="0" xfId="0" applyNumberFormat="1" applyFont="1" applyFill="1" applyAlignment="1" applyProtection="1">
      <alignment horizontal="right"/>
    </xf>
    <xf numFmtId="4" fontId="1" fillId="2" borderId="0" xfId="0" applyNumberFormat="1" applyFont="1" applyFill="1" applyAlignment="1" applyProtection="1"/>
    <xf numFmtId="3" fontId="2" fillId="2" borderId="0" xfId="0" applyNumberFormat="1" applyFont="1" applyFill="1" applyAlignment="1" applyProtection="1"/>
    <xf numFmtId="3" fontId="1" fillId="0" borderId="0" xfId="0" applyNumberFormat="1" applyFont="1" applyFill="1" applyAlignment="1" applyProtection="1"/>
    <xf numFmtId="0" fontId="2" fillId="5" borderId="2" xfId="0" applyFont="1" applyFill="1" applyBorder="1" applyAlignment="1" applyProtection="1">
      <alignment horizontal="center" wrapText="1"/>
    </xf>
    <xf numFmtId="0" fontId="1" fillId="5" borderId="0" xfId="0" applyFont="1" applyFill="1" applyAlignment="1" applyProtection="1">
      <alignment horizontal="right"/>
    </xf>
    <xf numFmtId="3" fontId="2" fillId="5" borderId="0" xfId="0" applyNumberFormat="1" applyFont="1" applyFill="1" applyAlignment="1" applyProtection="1">
      <alignment horizontal="right"/>
    </xf>
    <xf numFmtId="3" fontId="1" fillId="5" borderId="0" xfId="0" applyNumberFormat="1" applyFont="1" applyFill="1" applyAlignment="1" applyProtection="1">
      <alignment horizontal="right"/>
    </xf>
    <xf numFmtId="4" fontId="1" fillId="5" borderId="0" xfId="0" applyNumberFormat="1" applyFont="1" applyFill="1" applyAlignment="1" applyProtection="1">
      <alignment horizontal="right"/>
    </xf>
    <xf numFmtId="4" fontId="2" fillId="5" borderId="0" xfId="0" applyNumberFormat="1" applyFont="1" applyFill="1" applyAlignment="1" applyProtection="1">
      <alignment horizontal="right"/>
    </xf>
    <xf numFmtId="0" fontId="1" fillId="5" borderId="0" xfId="0" applyFont="1" applyFill="1" applyAlignment="1" applyProtection="1"/>
    <xf numFmtId="3" fontId="1" fillId="5" borderId="0" xfId="0" applyNumberFormat="1" applyFont="1" applyFill="1" applyAlignment="1" applyProtection="1"/>
    <xf numFmtId="4" fontId="1" fillId="5" borderId="0" xfId="0" applyNumberFormat="1" applyFont="1" applyFill="1" applyAlignment="1" applyProtection="1"/>
    <xf numFmtId="49" fontId="1" fillId="5" borderId="0" xfId="0" applyNumberFormat="1" applyFont="1" applyFill="1" applyAlignment="1" applyProtection="1">
      <alignment horizontal="center"/>
    </xf>
    <xf numFmtId="0" fontId="2" fillId="5" borderId="0" xfId="0" applyFont="1" applyFill="1" applyAlignment="1" applyProtection="1"/>
    <xf numFmtId="3" fontId="2" fillId="5" borderId="0" xfId="0" applyNumberFormat="1" applyFont="1" applyFill="1" applyAlignment="1" applyProtection="1"/>
    <xf numFmtId="0" fontId="2" fillId="3" borderId="0" xfId="0" applyFont="1" applyFill="1" applyAlignment="1" applyProtection="1"/>
    <xf numFmtId="0" fontId="1" fillId="3" borderId="0" xfId="0" applyFont="1" applyFill="1" applyAlignment="1" applyProtection="1"/>
    <xf numFmtId="3" fontId="2" fillId="3" borderId="0" xfId="0" applyNumberFormat="1" applyFont="1" applyFill="1" applyAlignment="1" applyProtection="1">
      <alignment horizontal="right"/>
    </xf>
    <xf numFmtId="4" fontId="2" fillId="3" borderId="0" xfId="0" applyNumberFormat="1" applyFont="1" applyFill="1" applyAlignment="1" applyProtection="1">
      <alignment horizontal="right"/>
    </xf>
    <xf numFmtId="49" fontId="2" fillId="5" borderId="0" xfId="0" applyNumberFormat="1" applyFont="1" applyFill="1" applyAlignment="1" applyProtection="1"/>
    <xf numFmtId="3" fontId="1" fillId="3" borderId="0" xfId="0" applyNumberFormat="1" applyFont="1" applyFill="1" applyAlignment="1" applyProtection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62"/>
  <sheetViews>
    <sheetView tabSelected="1" topLeftCell="A73" workbookViewId="0">
      <selection activeCell="K83" sqref="K83"/>
    </sheetView>
  </sheetViews>
  <sheetFormatPr defaultColWidth="9.140625" defaultRowHeight="15.75" outlineLevelRow="1" x14ac:dyDescent="0.25"/>
  <cols>
    <col min="1" max="1" width="10" style="1" customWidth="1"/>
    <col min="2" max="2" width="42.42578125" style="2" customWidth="1"/>
    <col min="3" max="3" width="14" style="3" hidden="1" customWidth="1"/>
    <col min="4" max="5" width="13.42578125" style="3" hidden="1" customWidth="1"/>
    <col min="6" max="9" width="13.42578125" style="3" customWidth="1"/>
    <col min="10" max="11" width="13.42578125" style="2" customWidth="1"/>
    <col min="12" max="12" width="17.42578125" style="2" customWidth="1"/>
    <col min="13" max="13" width="16.42578125" style="2" customWidth="1"/>
    <col min="14" max="261" width="9.140625" style="2"/>
    <col min="262" max="262" width="10" style="2" customWidth="1"/>
    <col min="263" max="263" width="42.42578125" style="2" customWidth="1"/>
    <col min="264" max="264" width="14" style="2" customWidth="1"/>
    <col min="265" max="266" width="12.140625" style="2" customWidth="1"/>
    <col min="267" max="267" width="11.140625" style="2" bestFit="1" customWidth="1"/>
    <col min="268" max="268" width="15.140625" style="2" customWidth="1"/>
    <col min="269" max="269" width="16.42578125" style="2" customWidth="1"/>
    <col min="270" max="517" width="9.140625" style="2"/>
    <col min="518" max="518" width="10" style="2" customWidth="1"/>
    <col min="519" max="519" width="42.42578125" style="2" customWidth="1"/>
    <col min="520" max="520" width="14" style="2" customWidth="1"/>
    <col min="521" max="522" width="12.140625" style="2" customWidth="1"/>
    <col min="523" max="523" width="11.140625" style="2" bestFit="1" customWidth="1"/>
    <col min="524" max="524" width="15.140625" style="2" customWidth="1"/>
    <col min="525" max="525" width="16.42578125" style="2" customWidth="1"/>
    <col min="526" max="773" width="9.140625" style="2"/>
    <col min="774" max="774" width="10" style="2" customWidth="1"/>
    <col min="775" max="775" width="42.42578125" style="2" customWidth="1"/>
    <col min="776" max="776" width="14" style="2" customWidth="1"/>
    <col min="777" max="778" width="12.140625" style="2" customWidth="1"/>
    <col min="779" max="779" width="11.140625" style="2" bestFit="1" customWidth="1"/>
    <col min="780" max="780" width="15.140625" style="2" customWidth="1"/>
    <col min="781" max="781" width="16.42578125" style="2" customWidth="1"/>
    <col min="782" max="1029" width="9.140625" style="2"/>
    <col min="1030" max="1030" width="10" style="2" customWidth="1"/>
    <col min="1031" max="1031" width="42.42578125" style="2" customWidth="1"/>
    <col min="1032" max="1032" width="14" style="2" customWidth="1"/>
    <col min="1033" max="1034" width="12.140625" style="2" customWidth="1"/>
    <col min="1035" max="1035" width="11.140625" style="2" bestFit="1" customWidth="1"/>
    <col min="1036" max="1036" width="15.140625" style="2" customWidth="1"/>
    <col min="1037" max="1037" width="16.42578125" style="2" customWidth="1"/>
    <col min="1038" max="1285" width="9.140625" style="2"/>
    <col min="1286" max="1286" width="10" style="2" customWidth="1"/>
    <col min="1287" max="1287" width="42.42578125" style="2" customWidth="1"/>
    <col min="1288" max="1288" width="14" style="2" customWidth="1"/>
    <col min="1289" max="1290" width="12.140625" style="2" customWidth="1"/>
    <col min="1291" max="1291" width="11.140625" style="2" bestFit="1" customWidth="1"/>
    <col min="1292" max="1292" width="15.140625" style="2" customWidth="1"/>
    <col min="1293" max="1293" width="16.42578125" style="2" customWidth="1"/>
    <col min="1294" max="1541" width="9.140625" style="2"/>
    <col min="1542" max="1542" width="10" style="2" customWidth="1"/>
    <col min="1543" max="1543" width="42.42578125" style="2" customWidth="1"/>
    <col min="1544" max="1544" width="14" style="2" customWidth="1"/>
    <col min="1545" max="1546" width="12.140625" style="2" customWidth="1"/>
    <col min="1547" max="1547" width="11.140625" style="2" bestFit="1" customWidth="1"/>
    <col min="1548" max="1548" width="15.140625" style="2" customWidth="1"/>
    <col min="1549" max="1549" width="16.42578125" style="2" customWidth="1"/>
    <col min="1550" max="1797" width="9.140625" style="2"/>
    <col min="1798" max="1798" width="10" style="2" customWidth="1"/>
    <col min="1799" max="1799" width="42.42578125" style="2" customWidth="1"/>
    <col min="1800" max="1800" width="14" style="2" customWidth="1"/>
    <col min="1801" max="1802" width="12.140625" style="2" customWidth="1"/>
    <col min="1803" max="1803" width="11.140625" style="2" bestFit="1" customWidth="1"/>
    <col min="1804" max="1804" width="15.140625" style="2" customWidth="1"/>
    <col min="1805" max="1805" width="16.42578125" style="2" customWidth="1"/>
    <col min="1806" max="2053" width="9.140625" style="2"/>
    <col min="2054" max="2054" width="10" style="2" customWidth="1"/>
    <col min="2055" max="2055" width="42.42578125" style="2" customWidth="1"/>
    <col min="2056" max="2056" width="14" style="2" customWidth="1"/>
    <col min="2057" max="2058" width="12.140625" style="2" customWidth="1"/>
    <col min="2059" max="2059" width="11.140625" style="2" bestFit="1" customWidth="1"/>
    <col min="2060" max="2060" width="15.140625" style="2" customWidth="1"/>
    <col min="2061" max="2061" width="16.42578125" style="2" customWidth="1"/>
    <col min="2062" max="2309" width="9.140625" style="2"/>
    <col min="2310" max="2310" width="10" style="2" customWidth="1"/>
    <col min="2311" max="2311" width="42.42578125" style="2" customWidth="1"/>
    <col min="2312" max="2312" width="14" style="2" customWidth="1"/>
    <col min="2313" max="2314" width="12.140625" style="2" customWidth="1"/>
    <col min="2315" max="2315" width="11.140625" style="2" bestFit="1" customWidth="1"/>
    <col min="2316" max="2316" width="15.140625" style="2" customWidth="1"/>
    <col min="2317" max="2317" width="16.42578125" style="2" customWidth="1"/>
    <col min="2318" max="2565" width="9.140625" style="2"/>
    <col min="2566" max="2566" width="10" style="2" customWidth="1"/>
    <col min="2567" max="2567" width="42.42578125" style="2" customWidth="1"/>
    <col min="2568" max="2568" width="14" style="2" customWidth="1"/>
    <col min="2569" max="2570" width="12.140625" style="2" customWidth="1"/>
    <col min="2571" max="2571" width="11.140625" style="2" bestFit="1" customWidth="1"/>
    <col min="2572" max="2572" width="15.140625" style="2" customWidth="1"/>
    <col min="2573" max="2573" width="16.42578125" style="2" customWidth="1"/>
    <col min="2574" max="2821" width="9.140625" style="2"/>
    <col min="2822" max="2822" width="10" style="2" customWidth="1"/>
    <col min="2823" max="2823" width="42.42578125" style="2" customWidth="1"/>
    <col min="2824" max="2824" width="14" style="2" customWidth="1"/>
    <col min="2825" max="2826" width="12.140625" style="2" customWidth="1"/>
    <col min="2827" max="2827" width="11.140625" style="2" bestFit="1" customWidth="1"/>
    <col min="2828" max="2828" width="15.140625" style="2" customWidth="1"/>
    <col min="2829" max="2829" width="16.42578125" style="2" customWidth="1"/>
    <col min="2830" max="3077" width="9.140625" style="2"/>
    <col min="3078" max="3078" width="10" style="2" customWidth="1"/>
    <col min="3079" max="3079" width="42.42578125" style="2" customWidth="1"/>
    <col min="3080" max="3080" width="14" style="2" customWidth="1"/>
    <col min="3081" max="3082" width="12.140625" style="2" customWidth="1"/>
    <col min="3083" max="3083" width="11.140625" style="2" bestFit="1" customWidth="1"/>
    <col min="3084" max="3084" width="15.140625" style="2" customWidth="1"/>
    <col min="3085" max="3085" width="16.42578125" style="2" customWidth="1"/>
    <col min="3086" max="3333" width="9.140625" style="2"/>
    <col min="3334" max="3334" width="10" style="2" customWidth="1"/>
    <col min="3335" max="3335" width="42.42578125" style="2" customWidth="1"/>
    <col min="3336" max="3336" width="14" style="2" customWidth="1"/>
    <col min="3337" max="3338" width="12.140625" style="2" customWidth="1"/>
    <col min="3339" max="3339" width="11.140625" style="2" bestFit="1" customWidth="1"/>
    <col min="3340" max="3340" width="15.140625" style="2" customWidth="1"/>
    <col min="3341" max="3341" width="16.42578125" style="2" customWidth="1"/>
    <col min="3342" max="3589" width="9.140625" style="2"/>
    <col min="3590" max="3590" width="10" style="2" customWidth="1"/>
    <col min="3591" max="3591" width="42.42578125" style="2" customWidth="1"/>
    <col min="3592" max="3592" width="14" style="2" customWidth="1"/>
    <col min="3593" max="3594" width="12.140625" style="2" customWidth="1"/>
    <col min="3595" max="3595" width="11.140625" style="2" bestFit="1" customWidth="1"/>
    <col min="3596" max="3596" width="15.140625" style="2" customWidth="1"/>
    <col min="3597" max="3597" width="16.42578125" style="2" customWidth="1"/>
    <col min="3598" max="3845" width="9.140625" style="2"/>
    <col min="3846" max="3846" width="10" style="2" customWidth="1"/>
    <col min="3847" max="3847" width="42.42578125" style="2" customWidth="1"/>
    <col min="3848" max="3848" width="14" style="2" customWidth="1"/>
    <col min="3849" max="3850" width="12.140625" style="2" customWidth="1"/>
    <col min="3851" max="3851" width="11.140625" style="2" bestFit="1" customWidth="1"/>
    <col min="3852" max="3852" width="15.140625" style="2" customWidth="1"/>
    <col min="3853" max="3853" width="16.42578125" style="2" customWidth="1"/>
    <col min="3854" max="4101" width="9.140625" style="2"/>
    <col min="4102" max="4102" width="10" style="2" customWidth="1"/>
    <col min="4103" max="4103" width="42.42578125" style="2" customWidth="1"/>
    <col min="4104" max="4104" width="14" style="2" customWidth="1"/>
    <col min="4105" max="4106" width="12.140625" style="2" customWidth="1"/>
    <col min="4107" max="4107" width="11.140625" style="2" bestFit="1" customWidth="1"/>
    <col min="4108" max="4108" width="15.140625" style="2" customWidth="1"/>
    <col min="4109" max="4109" width="16.42578125" style="2" customWidth="1"/>
    <col min="4110" max="4357" width="9.140625" style="2"/>
    <col min="4358" max="4358" width="10" style="2" customWidth="1"/>
    <col min="4359" max="4359" width="42.42578125" style="2" customWidth="1"/>
    <col min="4360" max="4360" width="14" style="2" customWidth="1"/>
    <col min="4361" max="4362" width="12.140625" style="2" customWidth="1"/>
    <col min="4363" max="4363" width="11.140625" style="2" bestFit="1" customWidth="1"/>
    <col min="4364" max="4364" width="15.140625" style="2" customWidth="1"/>
    <col min="4365" max="4365" width="16.42578125" style="2" customWidth="1"/>
    <col min="4366" max="4613" width="9.140625" style="2"/>
    <col min="4614" max="4614" width="10" style="2" customWidth="1"/>
    <col min="4615" max="4615" width="42.42578125" style="2" customWidth="1"/>
    <col min="4616" max="4616" width="14" style="2" customWidth="1"/>
    <col min="4617" max="4618" width="12.140625" style="2" customWidth="1"/>
    <col min="4619" max="4619" width="11.140625" style="2" bestFit="1" customWidth="1"/>
    <col min="4620" max="4620" width="15.140625" style="2" customWidth="1"/>
    <col min="4621" max="4621" width="16.42578125" style="2" customWidth="1"/>
    <col min="4622" max="4869" width="9.140625" style="2"/>
    <col min="4870" max="4870" width="10" style="2" customWidth="1"/>
    <col min="4871" max="4871" width="42.42578125" style="2" customWidth="1"/>
    <col min="4872" max="4872" width="14" style="2" customWidth="1"/>
    <col min="4873" max="4874" width="12.140625" style="2" customWidth="1"/>
    <col min="4875" max="4875" width="11.140625" style="2" bestFit="1" customWidth="1"/>
    <col min="4876" max="4876" width="15.140625" style="2" customWidth="1"/>
    <col min="4877" max="4877" width="16.42578125" style="2" customWidth="1"/>
    <col min="4878" max="5125" width="9.140625" style="2"/>
    <col min="5126" max="5126" width="10" style="2" customWidth="1"/>
    <col min="5127" max="5127" width="42.42578125" style="2" customWidth="1"/>
    <col min="5128" max="5128" width="14" style="2" customWidth="1"/>
    <col min="5129" max="5130" width="12.140625" style="2" customWidth="1"/>
    <col min="5131" max="5131" width="11.140625" style="2" bestFit="1" customWidth="1"/>
    <col min="5132" max="5132" width="15.140625" style="2" customWidth="1"/>
    <col min="5133" max="5133" width="16.42578125" style="2" customWidth="1"/>
    <col min="5134" max="5381" width="9.140625" style="2"/>
    <col min="5382" max="5382" width="10" style="2" customWidth="1"/>
    <col min="5383" max="5383" width="42.42578125" style="2" customWidth="1"/>
    <col min="5384" max="5384" width="14" style="2" customWidth="1"/>
    <col min="5385" max="5386" width="12.140625" style="2" customWidth="1"/>
    <col min="5387" max="5387" width="11.140625" style="2" bestFit="1" customWidth="1"/>
    <col min="5388" max="5388" width="15.140625" style="2" customWidth="1"/>
    <col min="5389" max="5389" width="16.42578125" style="2" customWidth="1"/>
    <col min="5390" max="5637" width="9.140625" style="2"/>
    <col min="5638" max="5638" width="10" style="2" customWidth="1"/>
    <col min="5639" max="5639" width="42.42578125" style="2" customWidth="1"/>
    <col min="5640" max="5640" width="14" style="2" customWidth="1"/>
    <col min="5641" max="5642" width="12.140625" style="2" customWidth="1"/>
    <col min="5643" max="5643" width="11.140625" style="2" bestFit="1" customWidth="1"/>
    <col min="5644" max="5644" width="15.140625" style="2" customWidth="1"/>
    <col min="5645" max="5645" width="16.42578125" style="2" customWidth="1"/>
    <col min="5646" max="5893" width="9.140625" style="2"/>
    <col min="5894" max="5894" width="10" style="2" customWidth="1"/>
    <col min="5895" max="5895" width="42.42578125" style="2" customWidth="1"/>
    <col min="5896" max="5896" width="14" style="2" customWidth="1"/>
    <col min="5897" max="5898" width="12.140625" style="2" customWidth="1"/>
    <col min="5899" max="5899" width="11.140625" style="2" bestFit="1" customWidth="1"/>
    <col min="5900" max="5900" width="15.140625" style="2" customWidth="1"/>
    <col min="5901" max="5901" width="16.42578125" style="2" customWidth="1"/>
    <col min="5902" max="6149" width="9.140625" style="2"/>
    <col min="6150" max="6150" width="10" style="2" customWidth="1"/>
    <col min="6151" max="6151" width="42.42578125" style="2" customWidth="1"/>
    <col min="6152" max="6152" width="14" style="2" customWidth="1"/>
    <col min="6153" max="6154" width="12.140625" style="2" customWidth="1"/>
    <col min="6155" max="6155" width="11.140625" style="2" bestFit="1" customWidth="1"/>
    <col min="6156" max="6156" width="15.140625" style="2" customWidth="1"/>
    <col min="6157" max="6157" width="16.42578125" style="2" customWidth="1"/>
    <col min="6158" max="6405" width="9.140625" style="2"/>
    <col min="6406" max="6406" width="10" style="2" customWidth="1"/>
    <col min="6407" max="6407" width="42.42578125" style="2" customWidth="1"/>
    <col min="6408" max="6408" width="14" style="2" customWidth="1"/>
    <col min="6409" max="6410" width="12.140625" style="2" customWidth="1"/>
    <col min="6411" max="6411" width="11.140625" style="2" bestFit="1" customWidth="1"/>
    <col min="6412" max="6412" width="15.140625" style="2" customWidth="1"/>
    <col min="6413" max="6413" width="16.42578125" style="2" customWidth="1"/>
    <col min="6414" max="6661" width="9.140625" style="2"/>
    <col min="6662" max="6662" width="10" style="2" customWidth="1"/>
    <col min="6663" max="6663" width="42.42578125" style="2" customWidth="1"/>
    <col min="6664" max="6664" width="14" style="2" customWidth="1"/>
    <col min="6665" max="6666" width="12.140625" style="2" customWidth="1"/>
    <col min="6667" max="6667" width="11.140625" style="2" bestFit="1" customWidth="1"/>
    <col min="6668" max="6668" width="15.140625" style="2" customWidth="1"/>
    <col min="6669" max="6669" width="16.42578125" style="2" customWidth="1"/>
    <col min="6670" max="6917" width="9.140625" style="2"/>
    <col min="6918" max="6918" width="10" style="2" customWidth="1"/>
    <col min="6919" max="6919" width="42.42578125" style="2" customWidth="1"/>
    <col min="6920" max="6920" width="14" style="2" customWidth="1"/>
    <col min="6921" max="6922" width="12.140625" style="2" customWidth="1"/>
    <col min="6923" max="6923" width="11.140625" style="2" bestFit="1" customWidth="1"/>
    <col min="6924" max="6924" width="15.140625" style="2" customWidth="1"/>
    <col min="6925" max="6925" width="16.42578125" style="2" customWidth="1"/>
    <col min="6926" max="7173" width="9.140625" style="2"/>
    <col min="7174" max="7174" width="10" style="2" customWidth="1"/>
    <col min="7175" max="7175" width="42.42578125" style="2" customWidth="1"/>
    <col min="7176" max="7176" width="14" style="2" customWidth="1"/>
    <col min="7177" max="7178" width="12.140625" style="2" customWidth="1"/>
    <col min="7179" max="7179" width="11.140625" style="2" bestFit="1" customWidth="1"/>
    <col min="7180" max="7180" width="15.140625" style="2" customWidth="1"/>
    <col min="7181" max="7181" width="16.42578125" style="2" customWidth="1"/>
    <col min="7182" max="7429" width="9.140625" style="2"/>
    <col min="7430" max="7430" width="10" style="2" customWidth="1"/>
    <col min="7431" max="7431" width="42.42578125" style="2" customWidth="1"/>
    <col min="7432" max="7432" width="14" style="2" customWidth="1"/>
    <col min="7433" max="7434" width="12.140625" style="2" customWidth="1"/>
    <col min="7435" max="7435" width="11.140625" style="2" bestFit="1" customWidth="1"/>
    <col min="7436" max="7436" width="15.140625" style="2" customWidth="1"/>
    <col min="7437" max="7437" width="16.42578125" style="2" customWidth="1"/>
    <col min="7438" max="7685" width="9.140625" style="2"/>
    <col min="7686" max="7686" width="10" style="2" customWidth="1"/>
    <col min="7687" max="7687" width="42.42578125" style="2" customWidth="1"/>
    <col min="7688" max="7688" width="14" style="2" customWidth="1"/>
    <col min="7689" max="7690" width="12.140625" style="2" customWidth="1"/>
    <col min="7691" max="7691" width="11.140625" style="2" bestFit="1" customWidth="1"/>
    <col min="7692" max="7692" width="15.140625" style="2" customWidth="1"/>
    <col min="7693" max="7693" width="16.42578125" style="2" customWidth="1"/>
    <col min="7694" max="7941" width="9.140625" style="2"/>
    <col min="7942" max="7942" width="10" style="2" customWidth="1"/>
    <col min="7943" max="7943" width="42.42578125" style="2" customWidth="1"/>
    <col min="7944" max="7944" width="14" style="2" customWidth="1"/>
    <col min="7945" max="7946" width="12.140625" style="2" customWidth="1"/>
    <col min="7947" max="7947" width="11.140625" style="2" bestFit="1" customWidth="1"/>
    <col min="7948" max="7948" width="15.140625" style="2" customWidth="1"/>
    <col min="7949" max="7949" width="16.42578125" style="2" customWidth="1"/>
    <col min="7950" max="8197" width="9.140625" style="2"/>
    <col min="8198" max="8198" width="10" style="2" customWidth="1"/>
    <col min="8199" max="8199" width="42.42578125" style="2" customWidth="1"/>
    <col min="8200" max="8200" width="14" style="2" customWidth="1"/>
    <col min="8201" max="8202" width="12.140625" style="2" customWidth="1"/>
    <col min="8203" max="8203" width="11.140625" style="2" bestFit="1" customWidth="1"/>
    <col min="8204" max="8204" width="15.140625" style="2" customWidth="1"/>
    <col min="8205" max="8205" width="16.42578125" style="2" customWidth="1"/>
    <col min="8206" max="8453" width="9.140625" style="2"/>
    <col min="8454" max="8454" width="10" style="2" customWidth="1"/>
    <col min="8455" max="8455" width="42.42578125" style="2" customWidth="1"/>
    <col min="8456" max="8456" width="14" style="2" customWidth="1"/>
    <col min="8457" max="8458" width="12.140625" style="2" customWidth="1"/>
    <col min="8459" max="8459" width="11.140625" style="2" bestFit="1" customWidth="1"/>
    <col min="8460" max="8460" width="15.140625" style="2" customWidth="1"/>
    <col min="8461" max="8461" width="16.42578125" style="2" customWidth="1"/>
    <col min="8462" max="8709" width="9.140625" style="2"/>
    <col min="8710" max="8710" width="10" style="2" customWidth="1"/>
    <col min="8711" max="8711" width="42.42578125" style="2" customWidth="1"/>
    <col min="8712" max="8712" width="14" style="2" customWidth="1"/>
    <col min="8713" max="8714" width="12.140625" style="2" customWidth="1"/>
    <col min="8715" max="8715" width="11.140625" style="2" bestFit="1" customWidth="1"/>
    <col min="8716" max="8716" width="15.140625" style="2" customWidth="1"/>
    <col min="8717" max="8717" width="16.42578125" style="2" customWidth="1"/>
    <col min="8718" max="8965" width="9.140625" style="2"/>
    <col min="8966" max="8966" width="10" style="2" customWidth="1"/>
    <col min="8967" max="8967" width="42.42578125" style="2" customWidth="1"/>
    <col min="8968" max="8968" width="14" style="2" customWidth="1"/>
    <col min="8969" max="8970" width="12.140625" style="2" customWidth="1"/>
    <col min="8971" max="8971" width="11.140625" style="2" bestFit="1" customWidth="1"/>
    <col min="8972" max="8972" width="15.140625" style="2" customWidth="1"/>
    <col min="8973" max="8973" width="16.42578125" style="2" customWidth="1"/>
    <col min="8974" max="9221" width="9.140625" style="2"/>
    <col min="9222" max="9222" width="10" style="2" customWidth="1"/>
    <col min="9223" max="9223" width="42.42578125" style="2" customWidth="1"/>
    <col min="9224" max="9224" width="14" style="2" customWidth="1"/>
    <col min="9225" max="9226" width="12.140625" style="2" customWidth="1"/>
    <col min="9227" max="9227" width="11.140625" style="2" bestFit="1" customWidth="1"/>
    <col min="9228" max="9228" width="15.140625" style="2" customWidth="1"/>
    <col min="9229" max="9229" width="16.42578125" style="2" customWidth="1"/>
    <col min="9230" max="9477" width="9.140625" style="2"/>
    <col min="9478" max="9478" width="10" style="2" customWidth="1"/>
    <col min="9479" max="9479" width="42.42578125" style="2" customWidth="1"/>
    <col min="9480" max="9480" width="14" style="2" customWidth="1"/>
    <col min="9481" max="9482" width="12.140625" style="2" customWidth="1"/>
    <col min="9483" max="9483" width="11.140625" style="2" bestFit="1" customWidth="1"/>
    <col min="9484" max="9484" width="15.140625" style="2" customWidth="1"/>
    <col min="9485" max="9485" width="16.42578125" style="2" customWidth="1"/>
    <col min="9486" max="9733" width="9.140625" style="2"/>
    <col min="9734" max="9734" width="10" style="2" customWidth="1"/>
    <col min="9735" max="9735" width="42.42578125" style="2" customWidth="1"/>
    <col min="9736" max="9736" width="14" style="2" customWidth="1"/>
    <col min="9737" max="9738" width="12.140625" style="2" customWidth="1"/>
    <col min="9739" max="9739" width="11.140625" style="2" bestFit="1" customWidth="1"/>
    <col min="9740" max="9740" width="15.140625" style="2" customWidth="1"/>
    <col min="9741" max="9741" width="16.42578125" style="2" customWidth="1"/>
    <col min="9742" max="9989" width="9.140625" style="2"/>
    <col min="9990" max="9990" width="10" style="2" customWidth="1"/>
    <col min="9991" max="9991" width="42.42578125" style="2" customWidth="1"/>
    <col min="9992" max="9992" width="14" style="2" customWidth="1"/>
    <col min="9993" max="9994" width="12.140625" style="2" customWidth="1"/>
    <col min="9995" max="9995" width="11.140625" style="2" bestFit="1" customWidth="1"/>
    <col min="9996" max="9996" width="15.140625" style="2" customWidth="1"/>
    <col min="9997" max="9997" width="16.42578125" style="2" customWidth="1"/>
    <col min="9998" max="10245" width="9.140625" style="2"/>
    <col min="10246" max="10246" width="10" style="2" customWidth="1"/>
    <col min="10247" max="10247" width="42.42578125" style="2" customWidth="1"/>
    <col min="10248" max="10248" width="14" style="2" customWidth="1"/>
    <col min="10249" max="10250" width="12.140625" style="2" customWidth="1"/>
    <col min="10251" max="10251" width="11.140625" style="2" bestFit="1" customWidth="1"/>
    <col min="10252" max="10252" width="15.140625" style="2" customWidth="1"/>
    <col min="10253" max="10253" width="16.42578125" style="2" customWidth="1"/>
    <col min="10254" max="10501" width="9.140625" style="2"/>
    <col min="10502" max="10502" width="10" style="2" customWidth="1"/>
    <col min="10503" max="10503" width="42.42578125" style="2" customWidth="1"/>
    <col min="10504" max="10504" width="14" style="2" customWidth="1"/>
    <col min="10505" max="10506" width="12.140625" style="2" customWidth="1"/>
    <col min="10507" max="10507" width="11.140625" style="2" bestFit="1" customWidth="1"/>
    <col min="10508" max="10508" width="15.140625" style="2" customWidth="1"/>
    <col min="10509" max="10509" width="16.42578125" style="2" customWidth="1"/>
    <col min="10510" max="10757" width="9.140625" style="2"/>
    <col min="10758" max="10758" width="10" style="2" customWidth="1"/>
    <col min="10759" max="10759" width="42.42578125" style="2" customWidth="1"/>
    <col min="10760" max="10760" width="14" style="2" customWidth="1"/>
    <col min="10761" max="10762" width="12.140625" style="2" customWidth="1"/>
    <col min="10763" max="10763" width="11.140625" style="2" bestFit="1" customWidth="1"/>
    <col min="10764" max="10764" width="15.140625" style="2" customWidth="1"/>
    <col min="10765" max="10765" width="16.42578125" style="2" customWidth="1"/>
    <col min="10766" max="11013" width="9.140625" style="2"/>
    <col min="11014" max="11014" width="10" style="2" customWidth="1"/>
    <col min="11015" max="11015" width="42.42578125" style="2" customWidth="1"/>
    <col min="11016" max="11016" width="14" style="2" customWidth="1"/>
    <col min="11017" max="11018" width="12.140625" style="2" customWidth="1"/>
    <col min="11019" max="11019" width="11.140625" style="2" bestFit="1" customWidth="1"/>
    <col min="11020" max="11020" width="15.140625" style="2" customWidth="1"/>
    <col min="11021" max="11021" width="16.42578125" style="2" customWidth="1"/>
    <col min="11022" max="11269" width="9.140625" style="2"/>
    <col min="11270" max="11270" width="10" style="2" customWidth="1"/>
    <col min="11271" max="11271" width="42.42578125" style="2" customWidth="1"/>
    <col min="11272" max="11272" width="14" style="2" customWidth="1"/>
    <col min="11273" max="11274" width="12.140625" style="2" customWidth="1"/>
    <col min="11275" max="11275" width="11.140625" style="2" bestFit="1" customWidth="1"/>
    <col min="11276" max="11276" width="15.140625" style="2" customWidth="1"/>
    <col min="11277" max="11277" width="16.42578125" style="2" customWidth="1"/>
    <col min="11278" max="11525" width="9.140625" style="2"/>
    <col min="11526" max="11526" width="10" style="2" customWidth="1"/>
    <col min="11527" max="11527" width="42.42578125" style="2" customWidth="1"/>
    <col min="11528" max="11528" width="14" style="2" customWidth="1"/>
    <col min="11529" max="11530" width="12.140625" style="2" customWidth="1"/>
    <col min="11531" max="11531" width="11.140625" style="2" bestFit="1" customWidth="1"/>
    <col min="11532" max="11532" width="15.140625" style="2" customWidth="1"/>
    <col min="11533" max="11533" width="16.42578125" style="2" customWidth="1"/>
    <col min="11534" max="11781" width="9.140625" style="2"/>
    <col min="11782" max="11782" width="10" style="2" customWidth="1"/>
    <col min="11783" max="11783" width="42.42578125" style="2" customWidth="1"/>
    <col min="11784" max="11784" width="14" style="2" customWidth="1"/>
    <col min="11785" max="11786" width="12.140625" style="2" customWidth="1"/>
    <col min="11787" max="11787" width="11.140625" style="2" bestFit="1" customWidth="1"/>
    <col min="11788" max="11788" width="15.140625" style="2" customWidth="1"/>
    <col min="11789" max="11789" width="16.42578125" style="2" customWidth="1"/>
    <col min="11790" max="12037" width="9.140625" style="2"/>
    <col min="12038" max="12038" width="10" style="2" customWidth="1"/>
    <col min="12039" max="12039" width="42.42578125" style="2" customWidth="1"/>
    <col min="12040" max="12040" width="14" style="2" customWidth="1"/>
    <col min="12041" max="12042" width="12.140625" style="2" customWidth="1"/>
    <col min="12043" max="12043" width="11.140625" style="2" bestFit="1" customWidth="1"/>
    <col min="12044" max="12044" width="15.140625" style="2" customWidth="1"/>
    <col min="12045" max="12045" width="16.42578125" style="2" customWidth="1"/>
    <col min="12046" max="12293" width="9.140625" style="2"/>
    <col min="12294" max="12294" width="10" style="2" customWidth="1"/>
    <col min="12295" max="12295" width="42.42578125" style="2" customWidth="1"/>
    <col min="12296" max="12296" width="14" style="2" customWidth="1"/>
    <col min="12297" max="12298" width="12.140625" style="2" customWidth="1"/>
    <col min="12299" max="12299" width="11.140625" style="2" bestFit="1" customWidth="1"/>
    <col min="12300" max="12300" width="15.140625" style="2" customWidth="1"/>
    <col min="12301" max="12301" width="16.42578125" style="2" customWidth="1"/>
    <col min="12302" max="12549" width="9.140625" style="2"/>
    <col min="12550" max="12550" width="10" style="2" customWidth="1"/>
    <col min="12551" max="12551" width="42.42578125" style="2" customWidth="1"/>
    <col min="12552" max="12552" width="14" style="2" customWidth="1"/>
    <col min="12553" max="12554" width="12.140625" style="2" customWidth="1"/>
    <col min="12555" max="12555" width="11.140625" style="2" bestFit="1" customWidth="1"/>
    <col min="12556" max="12556" width="15.140625" style="2" customWidth="1"/>
    <col min="12557" max="12557" width="16.42578125" style="2" customWidth="1"/>
    <col min="12558" max="12805" width="9.140625" style="2"/>
    <col min="12806" max="12806" width="10" style="2" customWidth="1"/>
    <col min="12807" max="12807" width="42.42578125" style="2" customWidth="1"/>
    <col min="12808" max="12808" width="14" style="2" customWidth="1"/>
    <col min="12809" max="12810" width="12.140625" style="2" customWidth="1"/>
    <col min="12811" max="12811" width="11.140625" style="2" bestFit="1" customWidth="1"/>
    <col min="12812" max="12812" width="15.140625" style="2" customWidth="1"/>
    <col min="12813" max="12813" width="16.42578125" style="2" customWidth="1"/>
    <col min="12814" max="13061" width="9.140625" style="2"/>
    <col min="13062" max="13062" width="10" style="2" customWidth="1"/>
    <col min="13063" max="13063" width="42.42578125" style="2" customWidth="1"/>
    <col min="13064" max="13064" width="14" style="2" customWidth="1"/>
    <col min="13065" max="13066" width="12.140625" style="2" customWidth="1"/>
    <col min="13067" max="13067" width="11.140625" style="2" bestFit="1" customWidth="1"/>
    <col min="13068" max="13068" width="15.140625" style="2" customWidth="1"/>
    <col min="13069" max="13069" width="16.42578125" style="2" customWidth="1"/>
    <col min="13070" max="13317" width="9.140625" style="2"/>
    <col min="13318" max="13318" width="10" style="2" customWidth="1"/>
    <col min="13319" max="13319" width="42.42578125" style="2" customWidth="1"/>
    <col min="13320" max="13320" width="14" style="2" customWidth="1"/>
    <col min="13321" max="13322" width="12.140625" style="2" customWidth="1"/>
    <col min="13323" max="13323" width="11.140625" style="2" bestFit="1" customWidth="1"/>
    <col min="13324" max="13324" width="15.140625" style="2" customWidth="1"/>
    <col min="13325" max="13325" width="16.42578125" style="2" customWidth="1"/>
    <col min="13326" max="13573" width="9.140625" style="2"/>
    <col min="13574" max="13574" width="10" style="2" customWidth="1"/>
    <col min="13575" max="13575" width="42.42578125" style="2" customWidth="1"/>
    <col min="13576" max="13576" width="14" style="2" customWidth="1"/>
    <col min="13577" max="13578" width="12.140625" style="2" customWidth="1"/>
    <col min="13579" max="13579" width="11.140625" style="2" bestFit="1" customWidth="1"/>
    <col min="13580" max="13580" width="15.140625" style="2" customWidth="1"/>
    <col min="13581" max="13581" width="16.42578125" style="2" customWidth="1"/>
    <col min="13582" max="13829" width="9.140625" style="2"/>
    <col min="13830" max="13830" width="10" style="2" customWidth="1"/>
    <col min="13831" max="13831" width="42.42578125" style="2" customWidth="1"/>
    <col min="13832" max="13832" width="14" style="2" customWidth="1"/>
    <col min="13833" max="13834" width="12.140625" style="2" customWidth="1"/>
    <col min="13835" max="13835" width="11.140625" style="2" bestFit="1" customWidth="1"/>
    <col min="13836" max="13836" width="15.140625" style="2" customWidth="1"/>
    <col min="13837" max="13837" width="16.42578125" style="2" customWidth="1"/>
    <col min="13838" max="14085" width="9.140625" style="2"/>
    <col min="14086" max="14086" width="10" style="2" customWidth="1"/>
    <col min="14087" max="14087" width="42.42578125" style="2" customWidth="1"/>
    <col min="14088" max="14088" width="14" style="2" customWidth="1"/>
    <col min="14089" max="14090" width="12.140625" style="2" customWidth="1"/>
    <col min="14091" max="14091" width="11.140625" style="2" bestFit="1" customWidth="1"/>
    <col min="14092" max="14092" width="15.140625" style="2" customWidth="1"/>
    <col min="14093" max="14093" width="16.42578125" style="2" customWidth="1"/>
    <col min="14094" max="14341" width="9.140625" style="2"/>
    <col min="14342" max="14342" width="10" style="2" customWidth="1"/>
    <col min="14343" max="14343" width="42.42578125" style="2" customWidth="1"/>
    <col min="14344" max="14344" width="14" style="2" customWidth="1"/>
    <col min="14345" max="14346" width="12.140625" style="2" customWidth="1"/>
    <col min="14347" max="14347" width="11.140625" style="2" bestFit="1" customWidth="1"/>
    <col min="14348" max="14348" width="15.140625" style="2" customWidth="1"/>
    <col min="14349" max="14349" width="16.42578125" style="2" customWidth="1"/>
    <col min="14350" max="14597" width="9.140625" style="2"/>
    <col min="14598" max="14598" width="10" style="2" customWidth="1"/>
    <col min="14599" max="14599" width="42.42578125" style="2" customWidth="1"/>
    <col min="14600" max="14600" width="14" style="2" customWidth="1"/>
    <col min="14601" max="14602" width="12.140625" style="2" customWidth="1"/>
    <col min="14603" max="14603" width="11.140625" style="2" bestFit="1" customWidth="1"/>
    <col min="14604" max="14604" width="15.140625" style="2" customWidth="1"/>
    <col min="14605" max="14605" width="16.42578125" style="2" customWidth="1"/>
    <col min="14606" max="14853" width="9.140625" style="2"/>
    <col min="14854" max="14854" width="10" style="2" customWidth="1"/>
    <col min="14855" max="14855" width="42.42578125" style="2" customWidth="1"/>
    <col min="14856" max="14856" width="14" style="2" customWidth="1"/>
    <col min="14857" max="14858" width="12.140625" style="2" customWidth="1"/>
    <col min="14859" max="14859" width="11.140625" style="2" bestFit="1" customWidth="1"/>
    <col min="14860" max="14860" width="15.140625" style="2" customWidth="1"/>
    <col min="14861" max="14861" width="16.42578125" style="2" customWidth="1"/>
    <col min="14862" max="15109" width="9.140625" style="2"/>
    <col min="15110" max="15110" width="10" style="2" customWidth="1"/>
    <col min="15111" max="15111" width="42.42578125" style="2" customWidth="1"/>
    <col min="15112" max="15112" width="14" style="2" customWidth="1"/>
    <col min="15113" max="15114" width="12.140625" style="2" customWidth="1"/>
    <col min="15115" max="15115" width="11.140625" style="2" bestFit="1" customWidth="1"/>
    <col min="15116" max="15116" width="15.140625" style="2" customWidth="1"/>
    <col min="15117" max="15117" width="16.42578125" style="2" customWidth="1"/>
    <col min="15118" max="15365" width="9.140625" style="2"/>
    <col min="15366" max="15366" width="10" style="2" customWidth="1"/>
    <col min="15367" max="15367" width="42.42578125" style="2" customWidth="1"/>
    <col min="15368" max="15368" width="14" style="2" customWidth="1"/>
    <col min="15369" max="15370" width="12.140625" style="2" customWidth="1"/>
    <col min="15371" max="15371" width="11.140625" style="2" bestFit="1" customWidth="1"/>
    <col min="15372" max="15372" width="15.140625" style="2" customWidth="1"/>
    <col min="15373" max="15373" width="16.42578125" style="2" customWidth="1"/>
    <col min="15374" max="15621" width="9.140625" style="2"/>
    <col min="15622" max="15622" width="10" style="2" customWidth="1"/>
    <col min="15623" max="15623" width="42.42578125" style="2" customWidth="1"/>
    <col min="15624" max="15624" width="14" style="2" customWidth="1"/>
    <col min="15625" max="15626" width="12.140625" style="2" customWidth="1"/>
    <col min="15627" max="15627" width="11.140625" style="2" bestFit="1" customWidth="1"/>
    <col min="15628" max="15628" width="15.140625" style="2" customWidth="1"/>
    <col min="15629" max="15629" width="16.42578125" style="2" customWidth="1"/>
    <col min="15630" max="15877" width="9.140625" style="2"/>
    <col min="15878" max="15878" width="10" style="2" customWidth="1"/>
    <col min="15879" max="15879" width="42.42578125" style="2" customWidth="1"/>
    <col min="15880" max="15880" width="14" style="2" customWidth="1"/>
    <col min="15881" max="15882" width="12.140625" style="2" customWidth="1"/>
    <col min="15883" max="15883" width="11.140625" style="2" bestFit="1" customWidth="1"/>
    <col min="15884" max="15884" width="15.140625" style="2" customWidth="1"/>
    <col min="15885" max="15885" width="16.42578125" style="2" customWidth="1"/>
    <col min="15886" max="16133" width="9.140625" style="2"/>
    <col min="16134" max="16134" width="10" style="2" customWidth="1"/>
    <col min="16135" max="16135" width="42.42578125" style="2" customWidth="1"/>
    <col min="16136" max="16136" width="14" style="2" customWidth="1"/>
    <col min="16137" max="16138" width="12.140625" style="2" customWidth="1"/>
    <col min="16139" max="16139" width="11.140625" style="2" bestFit="1" customWidth="1"/>
    <col min="16140" max="16140" width="15.140625" style="2" customWidth="1"/>
    <col min="16141" max="16141" width="16.42578125" style="2" customWidth="1"/>
    <col min="16142" max="16384" width="9.140625" style="2"/>
  </cols>
  <sheetData>
    <row r="2" spans="1:15" x14ac:dyDescent="0.25">
      <c r="A2" s="1" t="s">
        <v>0</v>
      </c>
    </row>
    <row r="3" spans="1:15" hidden="1" outlineLevel="1" x14ac:dyDescent="0.25">
      <c r="A3" s="4" t="s">
        <v>1</v>
      </c>
    </row>
    <row r="4" spans="1:15" ht="16.5" hidden="1" outlineLevel="1" thickBot="1" x14ac:dyDescent="0.3"/>
    <row r="5" spans="1:15" ht="63.75" hidden="1" outlineLevel="1" thickBot="1" x14ac:dyDescent="0.3">
      <c r="A5" s="5" t="s">
        <v>2</v>
      </c>
      <c r="B5" s="6" t="s">
        <v>3</v>
      </c>
      <c r="C5" s="7" t="s">
        <v>4</v>
      </c>
      <c r="D5" s="8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9" t="s">
        <v>11</v>
      </c>
      <c r="K5" s="9" t="s">
        <v>6</v>
      </c>
      <c r="L5" s="10" t="s">
        <v>12</v>
      </c>
      <c r="M5" s="11"/>
    </row>
    <row r="6" spans="1:15" ht="16.5" hidden="1" outlineLevel="1" thickTop="1" x14ac:dyDescent="0.25">
      <c r="A6" s="12"/>
      <c r="B6" s="13"/>
      <c r="C6" s="14"/>
      <c r="D6" s="15"/>
      <c r="E6" s="16"/>
      <c r="F6" s="16"/>
      <c r="G6" s="16"/>
      <c r="H6" s="16"/>
      <c r="I6" s="16"/>
      <c r="J6" s="17"/>
      <c r="K6" s="18"/>
      <c r="L6" s="19"/>
      <c r="M6" s="11"/>
    </row>
    <row r="7" spans="1:15" hidden="1" outlineLevel="1" x14ac:dyDescent="0.25">
      <c r="A7" s="20" t="s">
        <v>13</v>
      </c>
      <c r="B7" s="21"/>
      <c r="C7" s="22"/>
      <c r="D7" s="23"/>
      <c r="E7" s="24"/>
      <c r="F7" s="24"/>
      <c r="G7" s="24"/>
      <c r="H7" s="24"/>
      <c r="I7" s="24"/>
      <c r="J7" s="25"/>
      <c r="K7" s="25"/>
      <c r="L7" s="25"/>
    </row>
    <row r="8" spans="1:15" hidden="1" outlineLevel="1" x14ac:dyDescent="0.25">
      <c r="A8" s="26" t="s">
        <v>14</v>
      </c>
      <c r="B8" s="27"/>
      <c r="C8" s="22"/>
      <c r="D8" s="23"/>
      <c r="E8" s="24"/>
      <c r="F8" s="24"/>
      <c r="G8" s="24"/>
      <c r="H8" s="24"/>
      <c r="I8" s="24"/>
      <c r="J8" s="28"/>
      <c r="K8" s="28"/>
      <c r="L8" s="28"/>
      <c r="M8" s="29"/>
      <c r="N8" s="29"/>
      <c r="O8" s="29"/>
    </row>
    <row r="9" spans="1:15" hidden="1" outlineLevel="1" x14ac:dyDescent="0.25">
      <c r="A9" s="30" t="s">
        <v>15</v>
      </c>
      <c r="B9" s="2" t="s">
        <v>16</v>
      </c>
      <c r="C9" s="22">
        <v>1500000</v>
      </c>
      <c r="D9" s="23">
        <v>-1400000</v>
      </c>
      <c r="E9" s="31">
        <f t="shared" ref="E9:E12" si="0">+C9+D9</f>
        <v>100000</v>
      </c>
      <c r="F9" s="31">
        <v>1500000</v>
      </c>
      <c r="G9" s="31">
        <v>-1400000</v>
      </c>
      <c r="H9" s="31">
        <f t="shared" ref="H9:H25" si="1">+F9+G9</f>
        <v>100000</v>
      </c>
      <c r="I9" s="31"/>
      <c r="J9" s="28"/>
      <c r="K9" s="28"/>
      <c r="L9" s="32" t="s">
        <v>17</v>
      </c>
      <c r="M9" s="29"/>
      <c r="N9" s="29"/>
      <c r="O9" s="29"/>
    </row>
    <row r="10" spans="1:15" hidden="1" outlineLevel="1" x14ac:dyDescent="0.25">
      <c r="A10" s="30">
        <v>2006235</v>
      </c>
      <c r="B10" s="33" t="s">
        <v>18</v>
      </c>
      <c r="C10" s="34">
        <v>300000</v>
      </c>
      <c r="D10" s="35">
        <v>-270000</v>
      </c>
      <c r="E10" s="31">
        <f t="shared" si="0"/>
        <v>30000</v>
      </c>
      <c r="F10" s="31">
        <v>300000</v>
      </c>
      <c r="G10" s="31">
        <v>-270000</v>
      </c>
      <c r="H10" s="31">
        <f t="shared" si="1"/>
        <v>30000</v>
      </c>
      <c r="I10" s="31"/>
      <c r="J10" s="36"/>
      <c r="K10" s="36"/>
      <c r="L10" s="32">
        <v>5205020011</v>
      </c>
      <c r="M10" s="29"/>
      <c r="N10" s="29"/>
      <c r="O10" s="29"/>
    </row>
    <row r="11" spans="1:15" hidden="1" outlineLevel="1" x14ac:dyDescent="0.25">
      <c r="A11" s="30">
        <v>2003458</v>
      </c>
      <c r="B11" s="37" t="s">
        <v>19</v>
      </c>
      <c r="C11" s="34">
        <v>0</v>
      </c>
      <c r="D11" s="35">
        <v>100000</v>
      </c>
      <c r="E11" s="31">
        <f t="shared" si="0"/>
        <v>100000</v>
      </c>
      <c r="F11" s="31">
        <v>0</v>
      </c>
      <c r="G11" s="31">
        <v>50000</v>
      </c>
      <c r="H11" s="31">
        <f t="shared" si="1"/>
        <v>50000</v>
      </c>
      <c r="I11" s="31">
        <v>0</v>
      </c>
      <c r="J11" s="36">
        <f>+D11*0.5</f>
        <v>50000</v>
      </c>
      <c r="K11" s="36">
        <f>+I11+J11</f>
        <v>50000</v>
      </c>
      <c r="L11" s="32" t="s">
        <v>20</v>
      </c>
      <c r="M11" s="29"/>
      <c r="N11" s="29"/>
      <c r="O11" s="29"/>
    </row>
    <row r="12" spans="1:15" hidden="1" outlineLevel="1" x14ac:dyDescent="0.25">
      <c r="A12" s="30" t="s">
        <v>21</v>
      </c>
      <c r="B12" s="37" t="s">
        <v>22</v>
      </c>
      <c r="C12" s="34">
        <v>0</v>
      </c>
      <c r="D12" s="35">
        <v>700000</v>
      </c>
      <c r="E12" s="31">
        <f t="shared" si="0"/>
        <v>700000</v>
      </c>
      <c r="F12" s="31">
        <v>0</v>
      </c>
      <c r="G12" s="31">
        <v>350000</v>
      </c>
      <c r="H12" s="31">
        <f t="shared" si="1"/>
        <v>350000</v>
      </c>
      <c r="I12" s="31">
        <v>0</v>
      </c>
      <c r="J12" s="36">
        <f>+E12/2</f>
        <v>350000</v>
      </c>
      <c r="K12" s="36">
        <f>+I12+J12</f>
        <v>350000</v>
      </c>
      <c r="L12" s="32" t="s">
        <v>23</v>
      </c>
      <c r="M12" s="29"/>
      <c r="N12" s="29"/>
      <c r="O12" s="29"/>
    </row>
    <row r="13" spans="1:15" hidden="1" outlineLevel="1" x14ac:dyDescent="0.25">
      <c r="A13" s="30" t="s">
        <v>24</v>
      </c>
      <c r="B13" s="37" t="s">
        <v>25</v>
      </c>
      <c r="C13" s="34">
        <v>100000</v>
      </c>
      <c r="D13" s="35">
        <f>-C13</f>
        <v>-100000</v>
      </c>
      <c r="E13" s="31">
        <f>+C13+D13</f>
        <v>0</v>
      </c>
      <c r="F13" s="31">
        <v>50000</v>
      </c>
      <c r="G13" s="31">
        <v>-50000</v>
      </c>
      <c r="H13" s="31">
        <f t="shared" si="1"/>
        <v>0</v>
      </c>
      <c r="I13" s="31">
        <v>50000</v>
      </c>
      <c r="J13" s="36">
        <v>-50000</v>
      </c>
      <c r="K13" s="36">
        <f>+I13+J13</f>
        <v>0</v>
      </c>
      <c r="L13" s="32" t="s">
        <v>26</v>
      </c>
      <c r="M13" s="29"/>
      <c r="N13" s="29"/>
      <c r="O13" s="29"/>
    </row>
    <row r="14" spans="1:15" hidden="1" outlineLevel="1" x14ac:dyDescent="0.25">
      <c r="A14" s="30">
        <v>2006183</v>
      </c>
      <c r="B14" s="37" t="s">
        <v>27</v>
      </c>
      <c r="C14" s="34">
        <v>50000</v>
      </c>
      <c r="D14" s="35">
        <f>-C14</f>
        <v>-50000</v>
      </c>
      <c r="E14" s="31">
        <f>+C14+D14</f>
        <v>0</v>
      </c>
      <c r="F14" s="31">
        <v>50000</v>
      </c>
      <c r="G14" s="31">
        <f t="shared" ref="G14" si="2">+D14-J14</f>
        <v>-50000</v>
      </c>
      <c r="H14" s="31">
        <f t="shared" si="1"/>
        <v>0</v>
      </c>
      <c r="I14" s="31"/>
      <c r="J14" s="36"/>
      <c r="K14" s="36"/>
      <c r="L14" s="32" t="s">
        <v>28</v>
      </c>
      <c r="M14" s="29"/>
      <c r="N14" s="29"/>
      <c r="O14" s="29"/>
    </row>
    <row r="15" spans="1:15" hidden="1" outlineLevel="1" x14ac:dyDescent="0.25">
      <c r="A15" s="30">
        <v>2006159</v>
      </c>
      <c r="B15" s="37" t="s">
        <v>29</v>
      </c>
      <c r="C15" s="34">
        <v>400000</v>
      </c>
      <c r="D15" s="35">
        <v>270000</v>
      </c>
      <c r="E15" s="31">
        <f t="shared" ref="E15:E34" si="3">+C15+D15</f>
        <v>670000</v>
      </c>
      <c r="F15" s="31">
        <v>200000</v>
      </c>
      <c r="G15" s="31">
        <v>135000</v>
      </c>
      <c r="H15" s="31">
        <f t="shared" si="1"/>
        <v>335000</v>
      </c>
      <c r="I15" s="31">
        <v>200000</v>
      </c>
      <c r="J15" s="36">
        <f>+D15/2</f>
        <v>135000</v>
      </c>
      <c r="K15" s="36">
        <f>+I15+J15</f>
        <v>335000</v>
      </c>
      <c r="L15" s="32" t="s">
        <v>30</v>
      </c>
      <c r="M15" s="29"/>
      <c r="N15" s="29"/>
      <c r="O15" s="29"/>
    </row>
    <row r="16" spans="1:15" hidden="1" outlineLevel="1" x14ac:dyDescent="0.25">
      <c r="A16" s="30">
        <v>2007380</v>
      </c>
      <c r="B16" s="37" t="s">
        <v>31</v>
      </c>
      <c r="C16" s="34">
        <v>0</v>
      </c>
      <c r="D16" s="35">
        <v>130000</v>
      </c>
      <c r="E16" s="31">
        <f t="shared" si="3"/>
        <v>130000</v>
      </c>
      <c r="F16" s="31">
        <v>0</v>
      </c>
      <c r="G16" s="31">
        <v>130000</v>
      </c>
      <c r="H16" s="31">
        <f t="shared" si="1"/>
        <v>130000</v>
      </c>
      <c r="I16" s="31"/>
      <c r="J16" s="36"/>
      <c r="K16" s="36"/>
      <c r="L16" s="32" t="s">
        <v>30</v>
      </c>
      <c r="M16" s="29"/>
      <c r="N16" s="29"/>
      <c r="O16" s="29"/>
    </row>
    <row r="17" spans="1:15" hidden="1" outlineLevel="1" x14ac:dyDescent="0.25">
      <c r="A17" s="30" t="s">
        <v>32</v>
      </c>
      <c r="B17" s="37" t="s">
        <v>33</v>
      </c>
      <c r="C17" s="34">
        <v>0</v>
      </c>
      <c r="D17" s="35">
        <v>280000</v>
      </c>
      <c r="E17" s="31">
        <f t="shared" si="3"/>
        <v>280000</v>
      </c>
      <c r="F17" s="31">
        <v>0</v>
      </c>
      <c r="G17" s="31">
        <v>140000</v>
      </c>
      <c r="H17" s="31">
        <f t="shared" si="1"/>
        <v>140000</v>
      </c>
      <c r="I17" s="31">
        <v>0</v>
      </c>
      <c r="J17" s="36">
        <f>+D17/2</f>
        <v>140000</v>
      </c>
      <c r="K17" s="36">
        <f t="shared" ref="K17:K25" si="4">+I17+J17</f>
        <v>140000</v>
      </c>
      <c r="L17" s="32" t="s">
        <v>34</v>
      </c>
      <c r="M17" s="29"/>
      <c r="N17" s="29"/>
      <c r="O17" s="29"/>
    </row>
    <row r="18" spans="1:15" hidden="1" outlineLevel="1" x14ac:dyDescent="0.25">
      <c r="A18" s="30" t="s">
        <v>35</v>
      </c>
      <c r="B18" s="37" t="s">
        <v>36</v>
      </c>
      <c r="C18" s="34">
        <v>350000</v>
      </c>
      <c r="D18" s="35">
        <v>400000</v>
      </c>
      <c r="E18" s="31">
        <f t="shared" si="3"/>
        <v>750000</v>
      </c>
      <c r="F18" s="31">
        <v>175000</v>
      </c>
      <c r="G18" s="31">
        <v>200000</v>
      </c>
      <c r="H18" s="31">
        <f t="shared" si="1"/>
        <v>375000</v>
      </c>
      <c r="I18" s="31">
        <v>175000</v>
      </c>
      <c r="J18" s="36">
        <f>+D18/2</f>
        <v>200000</v>
      </c>
      <c r="K18" s="36">
        <f t="shared" si="4"/>
        <v>375000</v>
      </c>
      <c r="L18" s="32" t="s">
        <v>37</v>
      </c>
      <c r="M18" s="29"/>
      <c r="N18" s="29"/>
      <c r="O18" s="29"/>
    </row>
    <row r="19" spans="1:15" hidden="1" outlineLevel="1" x14ac:dyDescent="0.25">
      <c r="A19" s="30" t="s">
        <v>38</v>
      </c>
      <c r="B19" s="37" t="s">
        <v>39</v>
      </c>
      <c r="C19" s="34">
        <v>200000</v>
      </c>
      <c r="D19" s="35">
        <v>450000</v>
      </c>
      <c r="E19" s="31">
        <f t="shared" si="3"/>
        <v>650000</v>
      </c>
      <c r="F19" s="31">
        <v>100000</v>
      </c>
      <c r="G19" s="31">
        <v>225000</v>
      </c>
      <c r="H19" s="31">
        <f t="shared" si="1"/>
        <v>325000</v>
      </c>
      <c r="I19" s="31">
        <v>100000</v>
      </c>
      <c r="J19" s="36">
        <f>+D19/2</f>
        <v>225000</v>
      </c>
      <c r="K19" s="36">
        <f t="shared" si="4"/>
        <v>325000</v>
      </c>
      <c r="L19" s="32" t="s">
        <v>40</v>
      </c>
      <c r="M19" s="29"/>
      <c r="N19" s="29"/>
      <c r="O19" s="29"/>
    </row>
    <row r="20" spans="1:15" hidden="1" outlineLevel="1" x14ac:dyDescent="0.25">
      <c r="A20" s="30" t="s">
        <v>41</v>
      </c>
      <c r="B20" s="37" t="s">
        <v>42</v>
      </c>
      <c r="C20" s="34">
        <v>580000</v>
      </c>
      <c r="D20" s="35">
        <v>-480000</v>
      </c>
      <c r="E20" s="31">
        <f t="shared" si="3"/>
        <v>100000</v>
      </c>
      <c r="F20" s="31">
        <f>580000-130500</f>
        <v>449500</v>
      </c>
      <c r="G20" s="31">
        <f>+D20-J20</f>
        <v>-372000</v>
      </c>
      <c r="H20" s="31">
        <f t="shared" si="1"/>
        <v>77500</v>
      </c>
      <c r="I20" s="31">
        <v>130500</v>
      </c>
      <c r="J20" s="36">
        <f>130500/C20*D20</f>
        <v>-108000</v>
      </c>
      <c r="K20" s="36">
        <f t="shared" si="4"/>
        <v>22500</v>
      </c>
      <c r="L20" s="32" t="s">
        <v>43</v>
      </c>
      <c r="M20" s="29"/>
      <c r="N20" s="29"/>
      <c r="O20" s="29"/>
    </row>
    <row r="21" spans="1:15" hidden="1" outlineLevel="1" x14ac:dyDescent="0.25">
      <c r="A21" s="30">
        <v>2006231</v>
      </c>
      <c r="B21" s="37" t="s">
        <v>44</v>
      </c>
      <c r="C21" s="34">
        <v>50000</v>
      </c>
      <c r="D21" s="35">
        <v>200000</v>
      </c>
      <c r="E21" s="31">
        <f t="shared" si="3"/>
        <v>250000</v>
      </c>
      <c r="F21" s="31">
        <v>25000</v>
      </c>
      <c r="G21" s="31">
        <v>100000</v>
      </c>
      <c r="H21" s="31">
        <f t="shared" si="1"/>
        <v>125000</v>
      </c>
      <c r="I21" s="31">
        <v>25000</v>
      </c>
      <c r="J21" s="36">
        <f>+D21/2</f>
        <v>100000</v>
      </c>
      <c r="K21" s="36">
        <f t="shared" si="4"/>
        <v>125000</v>
      </c>
      <c r="L21" s="32">
        <v>5035060007</v>
      </c>
      <c r="M21" s="29"/>
      <c r="N21" s="29"/>
      <c r="O21" s="29"/>
    </row>
    <row r="22" spans="1:15" hidden="1" outlineLevel="1" x14ac:dyDescent="0.25">
      <c r="A22" s="30">
        <v>2006230</v>
      </c>
      <c r="B22" s="37" t="s">
        <v>45</v>
      </c>
      <c r="C22" s="34">
        <v>600000</v>
      </c>
      <c r="D22" s="35">
        <v>-550000</v>
      </c>
      <c r="E22" s="31">
        <f t="shared" si="3"/>
        <v>50000</v>
      </c>
      <c r="F22" s="31">
        <v>300000</v>
      </c>
      <c r="G22" s="31">
        <v>-275000</v>
      </c>
      <c r="H22" s="31">
        <f t="shared" si="1"/>
        <v>25000</v>
      </c>
      <c r="I22" s="31">
        <v>300000</v>
      </c>
      <c r="J22" s="36">
        <f>+D22/2</f>
        <v>-275000</v>
      </c>
      <c r="K22" s="36">
        <f t="shared" si="4"/>
        <v>25000</v>
      </c>
      <c r="L22" s="32">
        <v>5035060010</v>
      </c>
      <c r="M22" s="29"/>
      <c r="N22" s="29"/>
      <c r="O22" s="29"/>
    </row>
    <row r="23" spans="1:15" hidden="1" outlineLevel="1" x14ac:dyDescent="0.25">
      <c r="A23" s="30" t="s">
        <v>46</v>
      </c>
      <c r="B23" s="37" t="s">
        <v>47</v>
      </c>
      <c r="C23" s="34">
        <v>300000</v>
      </c>
      <c r="D23" s="35">
        <v>-300000</v>
      </c>
      <c r="E23" s="31">
        <f t="shared" si="3"/>
        <v>0</v>
      </c>
      <c r="F23" s="31">
        <v>150000</v>
      </c>
      <c r="G23" s="31">
        <v>-150000</v>
      </c>
      <c r="H23" s="31">
        <f t="shared" si="1"/>
        <v>0</v>
      </c>
      <c r="I23" s="31">
        <v>150000</v>
      </c>
      <c r="J23" s="36">
        <f>+D23/2</f>
        <v>-150000</v>
      </c>
      <c r="K23" s="36">
        <f t="shared" si="4"/>
        <v>0</v>
      </c>
      <c r="L23" s="32" t="s">
        <v>48</v>
      </c>
      <c r="M23" s="29"/>
      <c r="N23" s="29"/>
      <c r="O23" s="29"/>
    </row>
    <row r="24" spans="1:15" hidden="1" outlineLevel="1" x14ac:dyDescent="0.25">
      <c r="A24" s="30" t="s">
        <v>49</v>
      </c>
      <c r="B24" s="37" t="s">
        <v>50</v>
      </c>
      <c r="C24" s="34">
        <v>0</v>
      </c>
      <c r="D24" s="35">
        <v>50000</v>
      </c>
      <c r="E24" s="31">
        <f t="shared" si="3"/>
        <v>50000</v>
      </c>
      <c r="F24" s="31">
        <v>0</v>
      </c>
      <c r="G24" s="31">
        <v>25000</v>
      </c>
      <c r="H24" s="31">
        <f t="shared" si="1"/>
        <v>25000</v>
      </c>
      <c r="I24" s="31">
        <v>0</v>
      </c>
      <c r="J24" s="36">
        <f>+D24/2</f>
        <v>25000</v>
      </c>
      <c r="K24" s="36">
        <f t="shared" si="4"/>
        <v>25000</v>
      </c>
      <c r="L24" s="32" t="s">
        <v>51</v>
      </c>
      <c r="M24" s="29"/>
      <c r="N24" s="29"/>
      <c r="O24" s="29"/>
    </row>
    <row r="25" spans="1:15" hidden="1" outlineLevel="1" x14ac:dyDescent="0.25">
      <c r="A25" s="30">
        <v>2007137</v>
      </c>
      <c r="B25" s="37" t="s">
        <v>52</v>
      </c>
      <c r="C25" s="34">
        <v>0</v>
      </c>
      <c r="D25" s="35">
        <v>250000</v>
      </c>
      <c r="E25" s="31">
        <f t="shared" si="3"/>
        <v>250000</v>
      </c>
      <c r="F25" s="31">
        <v>0</v>
      </c>
      <c r="G25" s="31">
        <v>125000</v>
      </c>
      <c r="H25" s="31">
        <f t="shared" si="1"/>
        <v>125000</v>
      </c>
      <c r="I25" s="31">
        <v>0</v>
      </c>
      <c r="J25" s="36">
        <f>+D25/2</f>
        <v>125000</v>
      </c>
      <c r="K25" s="36">
        <f t="shared" si="4"/>
        <v>125000</v>
      </c>
      <c r="L25" s="32">
        <v>5315110272</v>
      </c>
      <c r="M25" s="29"/>
      <c r="N25" s="29"/>
      <c r="O25" s="29"/>
    </row>
    <row r="26" spans="1:15" hidden="1" outlineLevel="1" x14ac:dyDescent="0.25">
      <c r="A26" s="26" t="s">
        <v>53</v>
      </c>
      <c r="B26" s="37"/>
      <c r="C26" s="34"/>
      <c r="D26" s="35"/>
      <c r="E26" s="31"/>
      <c r="F26" s="31"/>
      <c r="G26" s="31"/>
      <c r="H26" s="31"/>
      <c r="I26" s="31"/>
      <c r="J26" s="36"/>
      <c r="K26" s="36"/>
      <c r="L26" s="32"/>
      <c r="M26" s="29"/>
      <c r="N26" s="29"/>
      <c r="O26" s="29"/>
    </row>
    <row r="27" spans="1:15" hidden="1" outlineLevel="1" x14ac:dyDescent="0.25">
      <c r="A27" s="30" t="s">
        <v>54</v>
      </c>
      <c r="B27" s="37" t="s">
        <v>55</v>
      </c>
      <c r="C27" s="34">
        <v>0</v>
      </c>
      <c r="D27" s="35">
        <v>98500</v>
      </c>
      <c r="E27" s="31">
        <f t="shared" si="3"/>
        <v>98500</v>
      </c>
      <c r="F27" s="31">
        <v>0</v>
      </c>
      <c r="G27" s="31">
        <v>98500</v>
      </c>
      <c r="H27" s="31">
        <f>+F27+G27</f>
        <v>98500</v>
      </c>
      <c r="I27" s="31"/>
      <c r="J27" s="36"/>
      <c r="K27" s="36"/>
      <c r="L27" s="32" t="s">
        <v>20</v>
      </c>
      <c r="M27" s="29"/>
      <c r="N27" s="29"/>
      <c r="O27" s="29"/>
    </row>
    <row r="28" spans="1:15" hidden="1" outlineLevel="1" x14ac:dyDescent="0.25">
      <c r="A28" s="30">
        <v>2006187</v>
      </c>
      <c r="B28" s="37" t="s">
        <v>56</v>
      </c>
      <c r="C28" s="34">
        <v>30000</v>
      </c>
      <c r="D28" s="35">
        <v>-30000</v>
      </c>
      <c r="E28" s="31">
        <f t="shared" si="3"/>
        <v>0</v>
      </c>
      <c r="F28" s="31"/>
      <c r="G28" s="31"/>
      <c r="H28" s="31"/>
      <c r="I28" s="31">
        <v>30000</v>
      </c>
      <c r="J28" s="36">
        <v>-30000</v>
      </c>
      <c r="K28" s="36">
        <f>+I28+J28</f>
        <v>0</v>
      </c>
      <c r="L28" s="32" t="s">
        <v>28</v>
      </c>
      <c r="M28" s="29"/>
      <c r="N28" s="29"/>
      <c r="O28" s="29"/>
    </row>
    <row r="29" spans="1:15" hidden="1" outlineLevel="1" x14ac:dyDescent="0.25">
      <c r="A29" s="30">
        <v>2006194</v>
      </c>
      <c r="B29" s="37" t="s">
        <v>57</v>
      </c>
      <c r="C29" s="34">
        <v>50000</v>
      </c>
      <c r="D29" s="35">
        <v>-25000</v>
      </c>
      <c r="E29" s="31">
        <f t="shared" si="3"/>
        <v>25000</v>
      </c>
      <c r="F29" s="31">
        <v>50000</v>
      </c>
      <c r="G29" s="31">
        <v>-25000</v>
      </c>
      <c r="H29" s="31">
        <f>+F29+G29</f>
        <v>25000</v>
      </c>
      <c r="I29" s="31"/>
      <c r="J29" s="36"/>
      <c r="K29" s="36"/>
      <c r="L29" s="32" t="s">
        <v>58</v>
      </c>
      <c r="M29" s="29"/>
      <c r="N29" s="29"/>
      <c r="O29" s="29"/>
    </row>
    <row r="30" spans="1:15" hidden="1" outlineLevel="1" x14ac:dyDescent="0.25">
      <c r="A30" s="30">
        <v>2006169</v>
      </c>
      <c r="B30" s="37" t="s">
        <v>59</v>
      </c>
      <c r="C30" s="34">
        <v>0</v>
      </c>
      <c r="D30" s="38">
        <v>50000</v>
      </c>
      <c r="E30" s="31">
        <f t="shared" si="3"/>
        <v>50000</v>
      </c>
      <c r="F30" s="31"/>
      <c r="G30" s="31"/>
      <c r="H30" s="31"/>
      <c r="I30" s="31">
        <v>0</v>
      </c>
      <c r="J30" s="36">
        <f>+D30</f>
        <v>50000</v>
      </c>
      <c r="K30" s="36">
        <f>+I30+J30</f>
        <v>50000</v>
      </c>
      <c r="L30" s="32" t="s">
        <v>60</v>
      </c>
      <c r="M30" s="29"/>
      <c r="N30" s="29"/>
      <c r="O30" s="29"/>
    </row>
    <row r="31" spans="1:15" hidden="1" outlineLevel="1" x14ac:dyDescent="0.25">
      <c r="A31" s="30" t="s">
        <v>61</v>
      </c>
      <c r="B31" s="37" t="s">
        <v>62</v>
      </c>
      <c r="C31" s="34">
        <v>125000</v>
      </c>
      <c r="D31" s="35">
        <v>-125000</v>
      </c>
      <c r="E31" s="31">
        <f t="shared" si="3"/>
        <v>0</v>
      </c>
      <c r="F31" s="31">
        <v>125000</v>
      </c>
      <c r="G31" s="31">
        <v>-125000</v>
      </c>
      <c r="H31" s="31">
        <f>+F31+G31</f>
        <v>0</v>
      </c>
      <c r="I31" s="31"/>
      <c r="J31" s="36"/>
      <c r="K31" s="36"/>
      <c r="L31" s="32" t="s">
        <v>34</v>
      </c>
      <c r="M31" s="29"/>
      <c r="N31" s="29"/>
      <c r="O31" s="29"/>
    </row>
    <row r="32" spans="1:15" hidden="1" outlineLevel="1" x14ac:dyDescent="0.25">
      <c r="A32" s="26" t="s">
        <v>63</v>
      </c>
      <c r="B32" s="37"/>
      <c r="C32" s="34"/>
      <c r="D32" s="35"/>
      <c r="E32" s="31"/>
      <c r="F32" s="31"/>
      <c r="G32" s="31"/>
      <c r="H32" s="31"/>
      <c r="I32" s="31"/>
      <c r="J32" s="36"/>
      <c r="K32" s="36"/>
      <c r="L32" s="32"/>
      <c r="M32" s="29"/>
      <c r="N32" s="29"/>
      <c r="O32" s="29"/>
    </row>
    <row r="33" spans="1:15" hidden="1" outlineLevel="1" x14ac:dyDescent="0.25">
      <c r="A33" s="30">
        <v>2006749</v>
      </c>
      <c r="B33" s="37" t="s">
        <v>64</v>
      </c>
      <c r="C33" s="34">
        <v>0</v>
      </c>
      <c r="D33" s="35">
        <v>350000</v>
      </c>
      <c r="E33" s="31">
        <f t="shared" si="3"/>
        <v>350000</v>
      </c>
      <c r="F33" s="31">
        <v>0</v>
      </c>
      <c r="G33" s="31">
        <v>350000</v>
      </c>
      <c r="H33" s="31">
        <f>+F33+G33</f>
        <v>350000</v>
      </c>
      <c r="I33" s="31"/>
      <c r="J33" s="36"/>
      <c r="K33" s="36"/>
      <c r="L33" s="32">
        <v>5075110094</v>
      </c>
      <c r="M33" s="29"/>
      <c r="N33" s="29"/>
      <c r="O33" s="29"/>
    </row>
    <row r="34" spans="1:15" hidden="1" outlineLevel="1" x14ac:dyDescent="0.25">
      <c r="A34" s="30">
        <v>2006476</v>
      </c>
      <c r="B34" s="37" t="s">
        <v>65</v>
      </c>
      <c r="C34" s="34">
        <v>0</v>
      </c>
      <c r="D34" s="35">
        <v>83565</v>
      </c>
      <c r="E34" s="31">
        <f t="shared" si="3"/>
        <v>83565</v>
      </c>
      <c r="F34" s="31">
        <v>0</v>
      </c>
      <c r="G34" s="31">
        <v>83565</v>
      </c>
      <c r="H34" s="31">
        <f>+F34+G34</f>
        <v>83565</v>
      </c>
      <c r="I34" s="31"/>
      <c r="J34" s="36"/>
      <c r="K34" s="36"/>
      <c r="L34" s="32">
        <v>5035060011</v>
      </c>
      <c r="M34" s="29"/>
      <c r="N34" s="29"/>
      <c r="O34" s="29"/>
    </row>
    <row r="35" spans="1:15" ht="16.5" hidden="1" outlineLevel="1" thickBot="1" x14ac:dyDescent="0.3">
      <c r="A35" s="39"/>
      <c r="B35" s="40"/>
      <c r="C35" s="41"/>
      <c r="D35" s="42"/>
      <c r="E35" s="43"/>
      <c r="F35" s="44"/>
      <c r="G35" s="44"/>
      <c r="H35" s="44"/>
      <c r="I35" s="44"/>
      <c r="J35" s="45"/>
      <c r="K35" s="45"/>
      <c r="L35" s="45"/>
    </row>
    <row r="36" spans="1:15" ht="16.5" hidden="1" outlineLevel="1" thickTop="1" x14ac:dyDescent="0.25">
      <c r="A36" s="46"/>
      <c r="B36" s="27" t="s">
        <v>66</v>
      </c>
      <c r="C36" s="47">
        <f t="shared" ref="C36:I36" si="5">SUM(C7:C35)</f>
        <v>4635000</v>
      </c>
      <c r="D36" s="48">
        <f t="shared" si="5"/>
        <v>82065</v>
      </c>
      <c r="E36" s="47">
        <f t="shared" si="5"/>
        <v>4717065</v>
      </c>
      <c r="F36" s="47">
        <f t="shared" si="5"/>
        <v>3474500</v>
      </c>
      <c r="G36" s="47">
        <f t="shared" si="5"/>
        <v>-704935</v>
      </c>
      <c r="H36" s="47">
        <f t="shared" si="5"/>
        <v>2769565</v>
      </c>
      <c r="I36" s="47">
        <f t="shared" si="5"/>
        <v>1160500</v>
      </c>
      <c r="J36" s="47">
        <f>SUM(J7:J34)</f>
        <v>787000</v>
      </c>
      <c r="K36" s="47">
        <f>SUM(K7:K35)</f>
        <v>1947500</v>
      </c>
      <c r="L36" s="49"/>
      <c r="M36" s="47"/>
    </row>
    <row r="37" spans="1:15" collapsed="1" x14ac:dyDescent="0.25">
      <c r="A37" s="46"/>
      <c r="B37" s="27"/>
      <c r="C37" s="47"/>
      <c r="D37" s="47"/>
      <c r="E37" s="47"/>
      <c r="F37" s="47"/>
      <c r="G37" s="47"/>
      <c r="H37" s="47"/>
      <c r="I37" s="47"/>
      <c r="J37" s="47"/>
      <c r="K37" s="47"/>
      <c r="M37" s="47"/>
    </row>
    <row r="38" spans="1:15" x14ac:dyDescent="0.25">
      <c r="A38" s="4" t="s">
        <v>67</v>
      </c>
      <c r="B38" s="27"/>
      <c r="C38" s="47"/>
      <c r="D38" s="47"/>
      <c r="E38" s="47"/>
      <c r="F38" s="47"/>
      <c r="G38" s="47"/>
      <c r="H38" s="47"/>
      <c r="I38" s="47"/>
      <c r="J38" s="47"/>
      <c r="K38" s="47"/>
      <c r="M38" s="47"/>
    </row>
    <row r="39" spans="1:15" ht="16.5" thickBot="1" x14ac:dyDescent="0.3">
      <c r="A39" s="46"/>
      <c r="C39" s="50"/>
      <c r="D39" s="50"/>
      <c r="E39" s="50"/>
      <c r="F39" s="50"/>
      <c r="G39" s="50"/>
      <c r="H39" s="50"/>
      <c r="I39" s="50"/>
      <c r="M39" s="29"/>
    </row>
    <row r="40" spans="1:15" ht="63.75" thickBot="1" x14ac:dyDescent="0.3">
      <c r="A40" s="5" t="s">
        <v>2</v>
      </c>
      <c r="B40" s="6" t="s">
        <v>3</v>
      </c>
      <c r="C40" s="7" t="s">
        <v>4</v>
      </c>
      <c r="D40" s="8" t="s">
        <v>5</v>
      </c>
      <c r="E40" s="9" t="s">
        <v>6</v>
      </c>
      <c r="F40" s="9" t="s">
        <v>7</v>
      </c>
      <c r="G40" s="59" t="s">
        <v>8</v>
      </c>
      <c r="H40" s="9" t="s">
        <v>9</v>
      </c>
      <c r="I40" s="9" t="s">
        <v>10</v>
      </c>
      <c r="J40" s="59" t="s">
        <v>11</v>
      </c>
      <c r="K40" s="9" t="s">
        <v>6</v>
      </c>
      <c r="L40" s="10" t="s">
        <v>12</v>
      </c>
    </row>
    <row r="41" spans="1:15" ht="16.5" thickTop="1" x14ac:dyDescent="0.25">
      <c r="D41" s="51"/>
      <c r="G41" s="60"/>
      <c r="J41" s="65"/>
    </row>
    <row r="42" spans="1:15" x14ac:dyDescent="0.25">
      <c r="A42" s="20" t="s">
        <v>13</v>
      </c>
      <c r="B42" s="21"/>
      <c r="D42" s="52"/>
      <c r="G42" s="60"/>
      <c r="J42" s="65"/>
    </row>
    <row r="43" spans="1:15" x14ac:dyDescent="0.25">
      <c r="A43" s="26" t="s">
        <v>68</v>
      </c>
      <c r="D43" s="52"/>
      <c r="G43" s="60"/>
      <c r="J43" s="65"/>
    </row>
    <row r="44" spans="1:15" x14ac:dyDescent="0.25">
      <c r="A44" s="30">
        <v>2007454</v>
      </c>
      <c r="B44" s="2" t="s">
        <v>69</v>
      </c>
      <c r="C44" s="50">
        <v>100000</v>
      </c>
      <c r="D44" s="52">
        <v>-70000</v>
      </c>
      <c r="E44" s="50">
        <f>+C44+D44</f>
        <v>30000</v>
      </c>
      <c r="F44" s="50">
        <f>+C44</f>
        <v>100000</v>
      </c>
      <c r="G44" s="61">
        <f>+D44</f>
        <v>-70000</v>
      </c>
      <c r="H44" s="50">
        <f>+F44+G44</f>
        <v>30000</v>
      </c>
      <c r="I44" s="50"/>
      <c r="J44" s="66"/>
      <c r="K44" s="29"/>
      <c r="L44" s="53">
        <v>5105110020</v>
      </c>
      <c r="M44" s="29"/>
    </row>
    <row r="45" spans="1:15" x14ac:dyDescent="0.25">
      <c r="A45" s="20"/>
      <c r="C45" s="50"/>
      <c r="D45" s="52"/>
      <c r="E45" s="50"/>
      <c r="F45" s="50"/>
      <c r="G45" s="62"/>
      <c r="H45" s="50"/>
      <c r="I45" s="50"/>
      <c r="J45" s="66"/>
      <c r="K45" s="29"/>
      <c r="L45" s="29"/>
      <c r="M45" s="29"/>
    </row>
    <row r="46" spans="1:15" x14ac:dyDescent="0.25">
      <c r="A46" s="26" t="s">
        <v>14</v>
      </c>
      <c r="B46" s="27"/>
      <c r="C46" s="50"/>
      <c r="D46" s="52"/>
      <c r="E46" s="50"/>
      <c r="F46" s="50"/>
      <c r="G46" s="62"/>
      <c r="H46" s="50"/>
      <c r="I46" s="50"/>
      <c r="J46" s="66"/>
      <c r="K46" s="29"/>
      <c r="L46" s="29"/>
      <c r="M46" s="29"/>
    </row>
    <row r="47" spans="1:15" x14ac:dyDescent="0.25">
      <c r="A47" s="1" t="s">
        <v>70</v>
      </c>
      <c r="B47" s="2" t="s">
        <v>71</v>
      </c>
      <c r="C47" s="50">
        <v>100000</v>
      </c>
      <c r="D47" s="52">
        <v>-100000</v>
      </c>
      <c r="E47" s="50">
        <f t="shared" ref="E47:E66" si="6">+C47+D47</f>
        <v>0</v>
      </c>
      <c r="F47" s="50">
        <f>+C47-50000</f>
        <v>50000</v>
      </c>
      <c r="G47" s="62">
        <f>-F47</f>
        <v>-50000</v>
      </c>
      <c r="H47" s="50">
        <f t="shared" ref="H47:H61" si="7">+F47+G47</f>
        <v>0</v>
      </c>
      <c r="I47" s="50">
        <v>50000</v>
      </c>
      <c r="J47" s="66">
        <f>-I47</f>
        <v>-50000</v>
      </c>
      <c r="K47" s="50">
        <f>+I47+J47</f>
        <v>0</v>
      </c>
      <c r="L47" s="50" t="s">
        <v>72</v>
      </c>
      <c r="M47" s="29"/>
    </row>
    <row r="48" spans="1:15" x14ac:dyDescent="0.25">
      <c r="A48" s="1" t="s">
        <v>73</v>
      </c>
      <c r="B48" s="2" t="s">
        <v>74</v>
      </c>
      <c r="C48" s="50">
        <v>5000000</v>
      </c>
      <c r="D48" s="52">
        <v>-1000000</v>
      </c>
      <c r="E48" s="50">
        <f t="shared" si="6"/>
        <v>4000000</v>
      </c>
      <c r="F48" s="50">
        <f>+C48-I48</f>
        <v>3875000</v>
      </c>
      <c r="G48" s="62">
        <f>+D48-J48</f>
        <v>-775000</v>
      </c>
      <c r="H48" s="50">
        <f t="shared" si="7"/>
        <v>3100000</v>
      </c>
      <c r="I48" s="50">
        <v>1125000</v>
      </c>
      <c r="J48" s="66">
        <f>+D48/C48*I48</f>
        <v>-225000</v>
      </c>
      <c r="K48" s="29">
        <f>+I48+J48</f>
        <v>900000</v>
      </c>
      <c r="L48" s="50" t="s">
        <v>75</v>
      </c>
      <c r="M48" s="29"/>
    </row>
    <row r="49" spans="1:13" x14ac:dyDescent="0.25">
      <c r="A49" s="1">
        <v>2003458</v>
      </c>
      <c r="B49" s="2" t="s">
        <v>19</v>
      </c>
      <c r="C49" s="50">
        <v>100000</v>
      </c>
      <c r="D49" s="54">
        <v>-32611.360000000001</v>
      </c>
      <c r="E49" s="50">
        <f t="shared" si="6"/>
        <v>67388.639999999999</v>
      </c>
      <c r="F49" s="50">
        <f t="shared" ref="F49:G52" si="8">+C49/2</f>
        <v>50000</v>
      </c>
      <c r="G49" s="63">
        <f t="shared" si="8"/>
        <v>-16305.68</v>
      </c>
      <c r="H49" s="55">
        <f t="shared" si="7"/>
        <v>33694.32</v>
      </c>
      <c r="I49" s="50">
        <f t="shared" ref="I49:J52" si="9">+C49-F49</f>
        <v>50000</v>
      </c>
      <c r="J49" s="67">
        <f t="shared" si="9"/>
        <v>-16305.68</v>
      </c>
      <c r="K49" s="56">
        <f>+I49+J49</f>
        <v>33694.32</v>
      </c>
      <c r="L49" s="50" t="s">
        <v>20</v>
      </c>
      <c r="M49" s="29"/>
    </row>
    <row r="50" spans="1:13" x14ac:dyDescent="0.25">
      <c r="A50" s="1">
        <v>2006234</v>
      </c>
      <c r="B50" s="2" t="s">
        <v>76</v>
      </c>
      <c r="C50" s="50">
        <v>100000</v>
      </c>
      <c r="D50" s="52">
        <v>-100000</v>
      </c>
      <c r="E50" s="50">
        <f t="shared" si="6"/>
        <v>0</v>
      </c>
      <c r="F50" s="50">
        <f t="shared" si="8"/>
        <v>50000</v>
      </c>
      <c r="G50" s="62">
        <f t="shared" si="8"/>
        <v>-50000</v>
      </c>
      <c r="H50" s="50">
        <f t="shared" si="7"/>
        <v>0</v>
      </c>
      <c r="I50" s="50">
        <f t="shared" si="9"/>
        <v>50000</v>
      </c>
      <c r="J50" s="66">
        <f t="shared" si="9"/>
        <v>-50000</v>
      </c>
      <c r="K50" s="29">
        <f>+I50+J50</f>
        <v>0</v>
      </c>
      <c r="L50" s="53">
        <v>5205020016</v>
      </c>
      <c r="M50" s="29"/>
    </row>
    <row r="51" spans="1:13" x14ac:dyDescent="0.25">
      <c r="A51" s="1" t="s">
        <v>21</v>
      </c>
      <c r="B51" s="2" t="s">
        <v>22</v>
      </c>
      <c r="C51" s="50">
        <v>700000</v>
      </c>
      <c r="D51" s="52">
        <v>-100000</v>
      </c>
      <c r="E51" s="50">
        <f t="shared" si="6"/>
        <v>600000</v>
      </c>
      <c r="F51" s="50">
        <f t="shared" si="8"/>
        <v>350000</v>
      </c>
      <c r="G51" s="62">
        <f t="shared" si="8"/>
        <v>-50000</v>
      </c>
      <c r="H51" s="50">
        <f t="shared" si="7"/>
        <v>300000</v>
      </c>
      <c r="I51" s="50">
        <f t="shared" si="9"/>
        <v>350000</v>
      </c>
      <c r="J51" s="66">
        <f t="shared" si="9"/>
        <v>-50000</v>
      </c>
      <c r="K51" s="29">
        <f>+I51+J51</f>
        <v>300000</v>
      </c>
      <c r="L51" s="50" t="s">
        <v>23</v>
      </c>
      <c r="M51" s="29"/>
    </row>
    <row r="52" spans="1:13" x14ac:dyDescent="0.25">
      <c r="A52" s="1">
        <v>2006159</v>
      </c>
      <c r="B52" s="2" t="s">
        <v>77</v>
      </c>
      <c r="C52" s="50">
        <f>+E15</f>
        <v>670000</v>
      </c>
      <c r="D52" s="52">
        <v>-190000</v>
      </c>
      <c r="E52" s="50">
        <f t="shared" si="6"/>
        <v>480000</v>
      </c>
      <c r="F52" s="50">
        <f t="shared" si="8"/>
        <v>335000</v>
      </c>
      <c r="G52" s="62">
        <f t="shared" si="8"/>
        <v>-95000</v>
      </c>
      <c r="H52" s="50">
        <f t="shared" si="7"/>
        <v>240000</v>
      </c>
      <c r="I52" s="50">
        <f t="shared" si="9"/>
        <v>335000</v>
      </c>
      <c r="J52" s="62">
        <f t="shared" si="9"/>
        <v>-95000</v>
      </c>
      <c r="K52" s="50">
        <f>+E52-H52</f>
        <v>240000</v>
      </c>
      <c r="L52" s="50" t="s">
        <v>30</v>
      </c>
      <c r="M52" s="29"/>
    </row>
    <row r="53" spans="1:13" x14ac:dyDescent="0.25">
      <c r="A53" s="1" t="s">
        <v>78</v>
      </c>
      <c r="B53" s="2" t="s">
        <v>79</v>
      </c>
      <c r="C53" s="50">
        <v>100000</v>
      </c>
      <c r="D53" s="52">
        <v>-100000</v>
      </c>
      <c r="E53" s="50">
        <f t="shared" si="6"/>
        <v>0</v>
      </c>
      <c r="F53" s="50">
        <f>+C53-I53</f>
        <v>77500</v>
      </c>
      <c r="G53" s="62">
        <f>+D53-J53</f>
        <v>-77500</v>
      </c>
      <c r="H53" s="50">
        <f t="shared" si="7"/>
        <v>0</v>
      </c>
      <c r="I53" s="50">
        <v>22500</v>
      </c>
      <c r="J53" s="66">
        <f>-I53</f>
        <v>-22500</v>
      </c>
      <c r="K53" s="29">
        <f>+I53+J53</f>
        <v>0</v>
      </c>
      <c r="L53" s="50" t="s">
        <v>80</v>
      </c>
      <c r="M53" s="29"/>
    </row>
    <row r="54" spans="1:13" x14ac:dyDescent="0.25">
      <c r="A54" s="1" t="s">
        <v>32</v>
      </c>
      <c r="B54" s="2" t="s">
        <v>81</v>
      </c>
      <c r="C54" s="50">
        <f>+D17</f>
        <v>280000</v>
      </c>
      <c r="D54" s="52">
        <v>-230000</v>
      </c>
      <c r="E54" s="50">
        <f t="shared" si="6"/>
        <v>50000</v>
      </c>
      <c r="F54" s="50">
        <f>+G17</f>
        <v>140000</v>
      </c>
      <c r="G54" s="62">
        <f>+D54/2</f>
        <v>-115000</v>
      </c>
      <c r="H54" s="50">
        <f t="shared" si="7"/>
        <v>25000</v>
      </c>
      <c r="I54" s="50">
        <f>+J17</f>
        <v>140000</v>
      </c>
      <c r="J54" s="66">
        <f>+D54/2</f>
        <v>-115000</v>
      </c>
      <c r="K54" s="29">
        <f>+I54+J54</f>
        <v>25000</v>
      </c>
      <c r="L54" s="50" t="s">
        <v>34</v>
      </c>
      <c r="M54" s="29"/>
    </row>
    <row r="55" spans="1:13" x14ac:dyDescent="0.25">
      <c r="A55" s="1" t="s">
        <v>38</v>
      </c>
      <c r="B55" s="2" t="s">
        <v>82</v>
      </c>
      <c r="C55" s="50">
        <f>+E19</f>
        <v>650000</v>
      </c>
      <c r="D55" s="52">
        <v>-150000</v>
      </c>
      <c r="E55" s="50">
        <f t="shared" si="6"/>
        <v>500000</v>
      </c>
      <c r="F55" s="50">
        <f>+H19</f>
        <v>325000</v>
      </c>
      <c r="G55" s="62">
        <f>+F55/C55*D55</f>
        <v>-75000</v>
      </c>
      <c r="H55" s="50">
        <f t="shared" si="7"/>
        <v>250000</v>
      </c>
      <c r="I55" s="50">
        <f>+C55-F55</f>
        <v>325000</v>
      </c>
      <c r="J55" s="62">
        <f>+D55-G55</f>
        <v>-75000</v>
      </c>
      <c r="K55" s="50">
        <f>+E55-H55</f>
        <v>250000</v>
      </c>
      <c r="L55" s="50" t="s">
        <v>40</v>
      </c>
      <c r="M55" s="29"/>
    </row>
    <row r="56" spans="1:13" x14ac:dyDescent="0.25">
      <c r="A56" s="1">
        <v>2006232</v>
      </c>
      <c r="B56" s="2" t="s">
        <v>83</v>
      </c>
      <c r="C56" s="50">
        <v>100000</v>
      </c>
      <c r="D56" s="52">
        <v>-100000</v>
      </c>
      <c r="E56" s="50">
        <f t="shared" si="6"/>
        <v>0</v>
      </c>
      <c r="F56" s="50">
        <f>+C56</f>
        <v>100000</v>
      </c>
      <c r="G56" s="62">
        <f>+D56</f>
        <v>-100000</v>
      </c>
      <c r="H56" s="50">
        <f t="shared" si="7"/>
        <v>0</v>
      </c>
      <c r="I56" s="50"/>
      <c r="J56" s="66"/>
      <c r="K56" s="29"/>
      <c r="L56" s="53">
        <v>5205020037</v>
      </c>
      <c r="M56" s="29"/>
    </row>
    <row r="57" spans="1:13" x14ac:dyDescent="0.25">
      <c r="A57" s="1" t="s">
        <v>41</v>
      </c>
      <c r="B57" s="2" t="s">
        <v>42</v>
      </c>
      <c r="C57" s="50">
        <f>+E20</f>
        <v>100000</v>
      </c>
      <c r="D57" s="52">
        <v>-50000</v>
      </c>
      <c r="E57" s="50">
        <f t="shared" si="6"/>
        <v>50000</v>
      </c>
      <c r="F57" s="50">
        <f>+H20</f>
        <v>77500</v>
      </c>
      <c r="G57" s="62">
        <f>+F57/C57*D57</f>
        <v>-38750</v>
      </c>
      <c r="H57" s="50">
        <f t="shared" si="7"/>
        <v>38750</v>
      </c>
      <c r="I57" s="50">
        <f>+C57-F57</f>
        <v>22500</v>
      </c>
      <c r="J57" s="66">
        <f>+D57-G57</f>
        <v>-11250</v>
      </c>
      <c r="K57" s="29">
        <f>+I57+J57</f>
        <v>11250</v>
      </c>
      <c r="L57" s="50" t="s">
        <v>43</v>
      </c>
      <c r="M57" s="29"/>
    </row>
    <row r="58" spans="1:13" x14ac:dyDescent="0.25">
      <c r="A58" s="1">
        <v>2006334</v>
      </c>
      <c r="B58" s="2" t="s">
        <v>84</v>
      </c>
      <c r="C58" s="50">
        <v>400000</v>
      </c>
      <c r="D58" s="52">
        <v>-200000</v>
      </c>
      <c r="E58" s="50">
        <f t="shared" si="6"/>
        <v>200000</v>
      </c>
      <c r="F58" s="50">
        <f>+C58</f>
        <v>400000</v>
      </c>
      <c r="G58" s="62">
        <f>+D58</f>
        <v>-200000</v>
      </c>
      <c r="H58" s="50">
        <f t="shared" si="7"/>
        <v>200000</v>
      </c>
      <c r="I58" s="50"/>
      <c r="J58" s="66"/>
      <c r="K58" s="29"/>
      <c r="L58" s="53">
        <v>5255040001</v>
      </c>
      <c r="M58" s="29"/>
    </row>
    <row r="59" spans="1:13" x14ac:dyDescent="0.25">
      <c r="A59" s="1" t="s">
        <v>85</v>
      </c>
      <c r="B59" s="2" t="s">
        <v>86</v>
      </c>
      <c r="C59" s="50">
        <v>125000</v>
      </c>
      <c r="D59" s="52">
        <v>-125000</v>
      </c>
      <c r="E59" s="50">
        <f t="shared" si="6"/>
        <v>0</v>
      </c>
      <c r="F59" s="50">
        <f>+C59/2</f>
        <v>62500</v>
      </c>
      <c r="G59" s="62">
        <f>-F59</f>
        <v>-62500</v>
      </c>
      <c r="H59" s="50">
        <f t="shared" si="7"/>
        <v>0</v>
      </c>
      <c r="I59" s="50">
        <f>+C59-F59</f>
        <v>62500</v>
      </c>
      <c r="J59" s="62">
        <f>+D59-G59</f>
        <v>-62500</v>
      </c>
      <c r="K59" s="29">
        <f>+I59+J59</f>
        <v>0</v>
      </c>
      <c r="L59" s="50" t="s">
        <v>87</v>
      </c>
      <c r="M59" s="29"/>
    </row>
    <row r="60" spans="1:13" x14ac:dyDescent="0.25">
      <c r="A60" s="1">
        <v>2006231</v>
      </c>
      <c r="B60" s="2" t="s">
        <v>88</v>
      </c>
      <c r="C60" s="50">
        <f>+E21</f>
        <v>250000</v>
      </c>
      <c r="D60" s="54">
        <v>-92280.859999999986</v>
      </c>
      <c r="E60" s="55">
        <f t="shared" si="6"/>
        <v>157719.14000000001</v>
      </c>
      <c r="F60" s="50">
        <f>+H21</f>
        <v>125000</v>
      </c>
      <c r="G60" s="63">
        <f>+F60/C60*D60</f>
        <v>-46140.429999999993</v>
      </c>
      <c r="H60" s="55">
        <f t="shared" si="7"/>
        <v>78859.570000000007</v>
      </c>
      <c r="I60" s="50">
        <f>+C60-F60</f>
        <v>125000</v>
      </c>
      <c r="J60" s="63">
        <f>+D60-G60</f>
        <v>-46140.429999999993</v>
      </c>
      <c r="K60" s="55">
        <f>+E60-H60</f>
        <v>78859.570000000007</v>
      </c>
      <c r="L60" s="53">
        <v>5035060007</v>
      </c>
      <c r="M60" s="29"/>
    </row>
    <row r="61" spans="1:13" x14ac:dyDescent="0.25">
      <c r="A61" s="1" t="s">
        <v>89</v>
      </c>
      <c r="B61" s="2" t="s">
        <v>90</v>
      </c>
      <c r="C61" s="50">
        <v>1400000</v>
      </c>
      <c r="D61" s="52">
        <v>-1150000</v>
      </c>
      <c r="E61" s="50">
        <f t="shared" si="6"/>
        <v>250000</v>
      </c>
      <c r="F61" s="50">
        <f>+C61</f>
        <v>1400000</v>
      </c>
      <c r="G61" s="62">
        <f>+D61</f>
        <v>-1150000</v>
      </c>
      <c r="H61" s="50">
        <f t="shared" si="7"/>
        <v>250000</v>
      </c>
      <c r="I61" s="50"/>
      <c r="J61" s="66"/>
      <c r="K61" s="29"/>
      <c r="L61" s="50" t="s">
        <v>91</v>
      </c>
      <c r="M61" s="29"/>
    </row>
    <row r="62" spans="1:13" x14ac:dyDescent="0.25">
      <c r="A62" s="1">
        <v>2006230</v>
      </c>
      <c r="B62" s="2" t="s">
        <v>45</v>
      </c>
      <c r="C62" s="50">
        <f>+E22</f>
        <v>50000</v>
      </c>
      <c r="D62" s="54">
        <v>-39884.71</v>
      </c>
      <c r="E62" s="55">
        <f t="shared" si="6"/>
        <v>10115.290000000001</v>
      </c>
      <c r="F62" s="50">
        <f>+H22</f>
        <v>25000</v>
      </c>
      <c r="G62" s="63">
        <v>-19942.36</v>
      </c>
      <c r="H62" s="55">
        <f>+E62/2</f>
        <v>5057.6450000000004</v>
      </c>
      <c r="I62" s="50">
        <f>+C62-F62</f>
        <v>25000</v>
      </c>
      <c r="J62" s="63">
        <f>+D62-G62</f>
        <v>-19942.349999999999</v>
      </c>
      <c r="K62" s="55">
        <f>+I62+J62</f>
        <v>5057.6500000000015</v>
      </c>
      <c r="L62" s="53">
        <v>5035060010</v>
      </c>
      <c r="M62" s="29"/>
    </row>
    <row r="63" spans="1:13" x14ac:dyDescent="0.25">
      <c r="A63" s="1">
        <v>2006186</v>
      </c>
      <c r="B63" s="2" t="s">
        <v>92</v>
      </c>
      <c r="C63" s="50">
        <v>100000</v>
      </c>
      <c r="D63" s="52">
        <v>-100000</v>
      </c>
      <c r="E63" s="50">
        <f t="shared" si="6"/>
        <v>0</v>
      </c>
      <c r="F63" s="50">
        <f>+C63</f>
        <v>100000</v>
      </c>
      <c r="G63" s="62">
        <f>+D63</f>
        <v>-100000</v>
      </c>
      <c r="H63" s="50">
        <f>+F63+G63</f>
        <v>0</v>
      </c>
      <c r="I63" s="50"/>
      <c r="J63" s="66"/>
      <c r="K63" s="29"/>
      <c r="L63" s="53">
        <v>5035060011</v>
      </c>
      <c r="M63" s="29"/>
    </row>
    <row r="64" spans="1:13" x14ac:dyDescent="0.25">
      <c r="A64" s="1">
        <v>2006229</v>
      </c>
      <c r="B64" s="2" t="s">
        <v>93</v>
      </c>
      <c r="C64" s="50">
        <v>150000</v>
      </c>
      <c r="D64" s="52">
        <v>-150000</v>
      </c>
      <c r="E64" s="50">
        <f t="shared" si="6"/>
        <v>0</v>
      </c>
      <c r="F64" s="50">
        <f>+C64/2</f>
        <v>75000</v>
      </c>
      <c r="G64" s="62">
        <f>+D64/2</f>
        <v>-75000</v>
      </c>
      <c r="H64" s="50">
        <f>+F64+G64</f>
        <v>0</v>
      </c>
      <c r="I64" s="50">
        <f>+C64-F64</f>
        <v>75000</v>
      </c>
      <c r="J64" s="62">
        <f>+D64-G64</f>
        <v>-75000</v>
      </c>
      <c r="K64" s="29">
        <f>+I64+J64</f>
        <v>0</v>
      </c>
      <c r="L64" s="53">
        <v>5035060019</v>
      </c>
      <c r="M64" s="29"/>
    </row>
    <row r="65" spans="1:13" x14ac:dyDescent="0.25">
      <c r="A65" s="1">
        <v>2006228</v>
      </c>
      <c r="B65" s="2" t="s">
        <v>94</v>
      </c>
      <c r="C65" s="50">
        <v>400000</v>
      </c>
      <c r="D65" s="54">
        <v>-388123.9</v>
      </c>
      <c r="E65" s="55">
        <f t="shared" si="6"/>
        <v>11876.099999999977</v>
      </c>
      <c r="F65" s="50">
        <f>+C65</f>
        <v>400000</v>
      </c>
      <c r="G65" s="63">
        <v>-388123.9</v>
      </c>
      <c r="H65" s="55">
        <f>+F65+G65</f>
        <v>11876.099999999977</v>
      </c>
      <c r="I65" s="50"/>
      <c r="J65" s="66"/>
      <c r="K65" s="29"/>
      <c r="L65" s="53">
        <v>5035060020</v>
      </c>
      <c r="M65" s="29"/>
    </row>
    <row r="66" spans="1:13" x14ac:dyDescent="0.25">
      <c r="A66" s="1">
        <v>2006227</v>
      </c>
      <c r="B66" s="2" t="s">
        <v>95</v>
      </c>
      <c r="C66" s="50">
        <v>50000</v>
      </c>
      <c r="D66" s="52">
        <v>-50000</v>
      </c>
      <c r="E66" s="50">
        <f t="shared" si="6"/>
        <v>0</v>
      </c>
      <c r="F66" s="50">
        <v>25000</v>
      </c>
      <c r="G66" s="62">
        <v>-25000</v>
      </c>
      <c r="H66" s="50">
        <f>+F66+G66</f>
        <v>0</v>
      </c>
      <c r="I66" s="50">
        <f>+C66-F66</f>
        <v>25000</v>
      </c>
      <c r="J66" s="62">
        <f>+D66-G66</f>
        <v>-25000</v>
      </c>
      <c r="K66" s="50">
        <f>+E66-H66</f>
        <v>0</v>
      </c>
      <c r="L66" s="53">
        <v>5925110003</v>
      </c>
      <c r="M66" s="29"/>
    </row>
    <row r="67" spans="1:13" x14ac:dyDescent="0.25">
      <c r="A67" s="26" t="s">
        <v>53</v>
      </c>
      <c r="C67" s="50"/>
      <c r="D67" s="52"/>
      <c r="E67" s="50"/>
      <c r="F67" s="50"/>
      <c r="G67" s="62"/>
      <c r="H67" s="50"/>
      <c r="I67" s="50"/>
      <c r="J67" s="62"/>
      <c r="K67" s="50"/>
      <c r="L67" s="53"/>
      <c r="M67" s="29"/>
    </row>
    <row r="68" spans="1:13" x14ac:dyDescent="0.25">
      <c r="A68" s="1">
        <v>2006179</v>
      </c>
      <c r="B68" s="2" t="s">
        <v>96</v>
      </c>
      <c r="C68" s="50">
        <v>50000</v>
      </c>
      <c r="D68" s="52">
        <v>50000</v>
      </c>
      <c r="E68" s="50">
        <f>+C68+D68</f>
        <v>100000</v>
      </c>
      <c r="F68" s="50">
        <f>+C68</f>
        <v>50000</v>
      </c>
      <c r="G68" s="62">
        <f>+D68</f>
        <v>50000</v>
      </c>
      <c r="H68" s="50">
        <f>+F68+G68</f>
        <v>100000</v>
      </c>
      <c r="I68" s="50"/>
      <c r="J68" s="66"/>
      <c r="K68" s="29"/>
      <c r="L68" s="50" t="s">
        <v>97</v>
      </c>
      <c r="M68" s="29"/>
    </row>
    <row r="69" spans="1:13" x14ac:dyDescent="0.25">
      <c r="A69" s="1">
        <v>2006194</v>
      </c>
      <c r="B69" s="2" t="s">
        <v>57</v>
      </c>
      <c r="C69" s="50">
        <f>+E29</f>
        <v>25000</v>
      </c>
      <c r="D69" s="52">
        <v>-25000</v>
      </c>
      <c r="E69" s="50">
        <f>+C69+D69</f>
        <v>0</v>
      </c>
      <c r="F69" s="50">
        <f>+C69</f>
        <v>25000</v>
      </c>
      <c r="G69" s="62">
        <f>+D69</f>
        <v>-25000</v>
      </c>
      <c r="H69" s="50">
        <f>+F69+G69</f>
        <v>0</v>
      </c>
      <c r="I69" s="50"/>
      <c r="J69" s="66"/>
      <c r="K69" s="29"/>
      <c r="L69" s="50" t="s">
        <v>58</v>
      </c>
      <c r="M69" s="29"/>
    </row>
    <row r="70" spans="1:13" x14ac:dyDescent="0.25">
      <c r="A70" s="1">
        <v>2006169</v>
      </c>
      <c r="B70" s="2" t="s">
        <v>59</v>
      </c>
      <c r="C70" s="50">
        <f>+E30</f>
        <v>50000</v>
      </c>
      <c r="D70" s="54">
        <v>-12109.879999999997</v>
      </c>
      <c r="E70" s="55">
        <f>+C70+D70</f>
        <v>37890.120000000003</v>
      </c>
      <c r="F70" s="50"/>
      <c r="G70" s="62"/>
      <c r="H70" s="50"/>
      <c r="I70" s="50">
        <f>+K30</f>
        <v>50000</v>
      </c>
      <c r="J70" s="67">
        <f>+D70</f>
        <v>-12109.879999999997</v>
      </c>
      <c r="K70" s="29">
        <f>+I70+J70</f>
        <v>37890.120000000003</v>
      </c>
      <c r="L70" s="50" t="s">
        <v>60</v>
      </c>
      <c r="M70" s="29"/>
    </row>
    <row r="71" spans="1:13" x14ac:dyDescent="0.25">
      <c r="A71" s="26" t="s">
        <v>63</v>
      </c>
      <c r="C71" s="50"/>
      <c r="D71" s="52"/>
      <c r="E71" s="50"/>
      <c r="F71" s="50"/>
      <c r="G71" s="62"/>
      <c r="H71" s="50"/>
      <c r="I71" s="50"/>
      <c r="J71" s="66"/>
      <c r="K71" s="29"/>
      <c r="L71" s="50"/>
      <c r="M71" s="29"/>
    </row>
    <row r="72" spans="1:13" x14ac:dyDescent="0.25">
      <c r="A72" s="1">
        <v>2006245</v>
      </c>
      <c r="B72" s="2" t="s">
        <v>98</v>
      </c>
      <c r="C72" s="50">
        <v>260000</v>
      </c>
      <c r="D72" s="54">
        <v>-540.54</v>
      </c>
      <c r="E72" s="55">
        <f t="shared" ref="E72:E77" si="10">+C72+D72</f>
        <v>259459.46</v>
      </c>
      <c r="F72" s="50">
        <f t="shared" ref="F72:H73" si="11">+C72</f>
        <v>260000</v>
      </c>
      <c r="G72" s="63">
        <f t="shared" si="11"/>
        <v>-540.54</v>
      </c>
      <c r="H72" s="55">
        <f t="shared" si="11"/>
        <v>259459.46</v>
      </c>
      <c r="I72" s="50"/>
      <c r="J72" s="63"/>
      <c r="K72" s="55"/>
      <c r="L72" s="53">
        <v>5105110010</v>
      </c>
      <c r="M72" s="29"/>
    </row>
    <row r="73" spans="1:13" x14ac:dyDescent="0.25">
      <c r="A73" s="1">
        <v>2006249</v>
      </c>
      <c r="B73" s="2" t="s">
        <v>99</v>
      </c>
      <c r="C73" s="50">
        <v>271000</v>
      </c>
      <c r="D73" s="54">
        <v>-729.71999999997206</v>
      </c>
      <c r="E73" s="55">
        <f t="shared" si="10"/>
        <v>270270.28000000003</v>
      </c>
      <c r="F73" s="50">
        <f t="shared" si="11"/>
        <v>271000</v>
      </c>
      <c r="G73" s="63">
        <f t="shared" si="11"/>
        <v>-729.71999999997206</v>
      </c>
      <c r="H73" s="55">
        <f t="shared" si="11"/>
        <v>270270.28000000003</v>
      </c>
      <c r="I73" s="50"/>
      <c r="J73" s="63"/>
      <c r="K73" s="55"/>
      <c r="L73" s="53">
        <v>5105110011</v>
      </c>
      <c r="M73" s="29"/>
    </row>
    <row r="74" spans="1:13" x14ac:dyDescent="0.25">
      <c r="A74" s="1">
        <v>2006241</v>
      </c>
      <c r="B74" s="2" t="s">
        <v>100</v>
      </c>
      <c r="C74" s="50">
        <v>320000</v>
      </c>
      <c r="D74" s="52">
        <v>-320000</v>
      </c>
      <c r="E74" s="50">
        <f t="shared" si="10"/>
        <v>0</v>
      </c>
      <c r="F74" s="50">
        <f>+C74</f>
        <v>320000</v>
      </c>
      <c r="G74" s="62">
        <f>+D74</f>
        <v>-320000</v>
      </c>
      <c r="H74" s="50">
        <f>+F74+G74</f>
        <v>0</v>
      </c>
      <c r="I74" s="50"/>
      <c r="J74" s="63"/>
      <c r="K74" s="55"/>
      <c r="L74" s="53">
        <v>5105110003</v>
      </c>
      <c r="M74" s="29"/>
    </row>
    <row r="75" spans="1:13" x14ac:dyDescent="0.25">
      <c r="A75" s="1">
        <v>2006242</v>
      </c>
      <c r="B75" s="2" t="s">
        <v>101</v>
      </c>
      <c r="C75" s="50">
        <v>210000</v>
      </c>
      <c r="D75" s="52">
        <v>-210000</v>
      </c>
      <c r="E75" s="50">
        <f t="shared" si="10"/>
        <v>0</v>
      </c>
      <c r="F75" s="50">
        <f>+C75</f>
        <v>210000</v>
      </c>
      <c r="G75" s="62">
        <f>+D75</f>
        <v>-210000</v>
      </c>
      <c r="H75" s="50">
        <f>+F75+G75</f>
        <v>0</v>
      </c>
      <c r="I75" s="50"/>
      <c r="J75" s="63"/>
      <c r="K75" s="55"/>
      <c r="L75" s="53">
        <v>5105110004</v>
      </c>
      <c r="M75" s="29"/>
    </row>
    <row r="76" spans="1:13" x14ac:dyDescent="0.25">
      <c r="A76" s="1">
        <v>2006243</v>
      </c>
      <c r="B76" s="2" t="s">
        <v>102</v>
      </c>
      <c r="C76" s="50">
        <v>260000</v>
      </c>
      <c r="D76" s="52">
        <v>-260000</v>
      </c>
      <c r="E76" s="50">
        <f t="shared" si="10"/>
        <v>0</v>
      </c>
      <c r="F76" s="50">
        <f>+C76</f>
        <v>260000</v>
      </c>
      <c r="G76" s="62">
        <v>-260000</v>
      </c>
      <c r="H76" s="50">
        <f>+F76+G76</f>
        <v>0</v>
      </c>
      <c r="I76" s="50"/>
      <c r="J76" s="66"/>
      <c r="K76" s="29"/>
      <c r="L76" s="53">
        <v>5915110002</v>
      </c>
      <c r="M76" s="29"/>
    </row>
    <row r="77" spans="1:13" x14ac:dyDescent="0.25">
      <c r="A77" s="1">
        <v>2006476</v>
      </c>
      <c r="B77" s="2" t="s">
        <v>65</v>
      </c>
      <c r="C77" s="50">
        <f>+E34</f>
        <v>83565</v>
      </c>
      <c r="D77" s="52">
        <v>1450</v>
      </c>
      <c r="E77" s="50">
        <f t="shared" si="10"/>
        <v>85015</v>
      </c>
      <c r="F77" s="50">
        <f>+C77</f>
        <v>83565</v>
      </c>
      <c r="G77" s="62">
        <f>+D77</f>
        <v>1450</v>
      </c>
      <c r="H77" s="50">
        <f>+F77+G77</f>
        <v>85015</v>
      </c>
      <c r="I77" s="50"/>
      <c r="J77" s="66"/>
      <c r="K77" s="29"/>
      <c r="L77" s="53">
        <v>5035060011</v>
      </c>
      <c r="M77" s="29"/>
    </row>
    <row r="78" spans="1:13" x14ac:dyDescent="0.25">
      <c r="C78" s="50"/>
      <c r="D78" s="52"/>
      <c r="E78" s="50"/>
      <c r="F78" s="50"/>
      <c r="G78" s="62"/>
      <c r="H78" s="50"/>
      <c r="I78" s="50"/>
      <c r="J78" s="66"/>
      <c r="K78" s="56"/>
      <c r="L78" s="29"/>
      <c r="M78" s="29"/>
    </row>
    <row r="79" spans="1:13" x14ac:dyDescent="0.25">
      <c r="A79" s="68"/>
      <c r="B79" s="69" t="s">
        <v>103</v>
      </c>
      <c r="C79" s="61">
        <f t="shared" ref="C79:K79" si="12">SUM(C42:C78)</f>
        <v>12454565</v>
      </c>
      <c r="D79" s="64">
        <f t="shared" si="12"/>
        <v>-5294830.97</v>
      </c>
      <c r="E79" s="64">
        <f t="shared" si="12"/>
        <v>7159734.0300000003</v>
      </c>
      <c r="F79" s="61">
        <f t="shared" si="12"/>
        <v>9622065</v>
      </c>
      <c r="G79" s="61">
        <f t="shared" si="12"/>
        <v>-4344082.63</v>
      </c>
      <c r="H79" s="61">
        <f t="shared" si="12"/>
        <v>5277982.375</v>
      </c>
      <c r="I79" s="61">
        <f t="shared" si="12"/>
        <v>2832500</v>
      </c>
      <c r="J79" s="61">
        <f t="shared" si="12"/>
        <v>-950748.33999999985</v>
      </c>
      <c r="K79" s="61">
        <f t="shared" si="12"/>
        <v>1881751.66</v>
      </c>
      <c r="L79" s="61"/>
      <c r="M79" s="29"/>
    </row>
    <row r="80" spans="1:13" x14ac:dyDescent="0.25">
      <c r="C80" s="50"/>
      <c r="D80" s="50"/>
      <c r="E80" s="50"/>
      <c r="F80" s="50"/>
      <c r="G80" s="62"/>
      <c r="H80" s="50"/>
      <c r="I80" s="50"/>
      <c r="J80" s="66"/>
      <c r="K80" s="29"/>
      <c r="L80" s="29"/>
      <c r="M80" s="29"/>
    </row>
    <row r="81" spans="1:13" x14ac:dyDescent="0.25">
      <c r="A81" s="20" t="s">
        <v>104</v>
      </c>
      <c r="C81" s="50"/>
      <c r="D81" s="50"/>
      <c r="E81" s="50"/>
      <c r="F81" s="50"/>
      <c r="G81" s="62"/>
      <c r="H81" s="50"/>
      <c r="I81" s="50"/>
      <c r="J81" s="66"/>
      <c r="K81" s="29"/>
      <c r="L81" s="29"/>
      <c r="M81" s="29"/>
    </row>
    <row r="82" spans="1:13" x14ac:dyDescent="0.25">
      <c r="A82" s="26" t="s">
        <v>105</v>
      </c>
      <c r="C82" s="50"/>
      <c r="D82" s="50"/>
      <c r="E82" s="50"/>
      <c r="F82" s="50"/>
      <c r="G82" s="62"/>
      <c r="H82" s="50"/>
      <c r="I82" s="50"/>
      <c r="J82" s="66"/>
      <c r="K82" s="29"/>
      <c r="L82" s="29"/>
      <c r="M82" s="29"/>
    </row>
    <row r="83" spans="1:13" x14ac:dyDescent="0.25">
      <c r="A83" s="30" t="s">
        <v>106</v>
      </c>
      <c r="B83" s="2" t="s">
        <v>107</v>
      </c>
      <c r="C83" s="50">
        <v>50000</v>
      </c>
      <c r="D83" s="52">
        <v>-50000</v>
      </c>
      <c r="E83" s="50">
        <f>+C83+D83</f>
        <v>0</v>
      </c>
      <c r="F83" s="50">
        <f>+C83</f>
        <v>50000</v>
      </c>
      <c r="G83" s="62">
        <f>+D83</f>
        <v>-50000</v>
      </c>
      <c r="H83" s="50">
        <f>+F83+G83</f>
        <v>0</v>
      </c>
      <c r="I83" s="50"/>
      <c r="J83" s="66"/>
      <c r="K83" s="29"/>
      <c r="L83" s="29" t="s">
        <v>108</v>
      </c>
      <c r="M83" s="29"/>
    </row>
    <row r="84" spans="1:13" x14ac:dyDescent="0.25">
      <c r="A84" s="26" t="s">
        <v>109</v>
      </c>
      <c r="C84" s="50"/>
      <c r="D84" s="52"/>
      <c r="E84" s="50"/>
      <c r="F84" s="50"/>
      <c r="G84" s="62"/>
      <c r="H84" s="50"/>
      <c r="I84" s="50"/>
      <c r="J84" s="66"/>
      <c r="K84" s="29"/>
      <c r="L84" s="29"/>
      <c r="M84" s="29"/>
    </row>
    <row r="85" spans="1:13" x14ac:dyDescent="0.25">
      <c r="A85" s="1" t="s">
        <v>110</v>
      </c>
      <c r="B85" s="2" t="s">
        <v>111</v>
      </c>
      <c r="C85" s="50">
        <v>100000</v>
      </c>
      <c r="D85" s="52">
        <f>95883-C85</f>
        <v>-4117</v>
      </c>
      <c r="E85" s="50">
        <f>+C85+D85</f>
        <v>95883</v>
      </c>
      <c r="F85" s="50">
        <f>+C85</f>
        <v>100000</v>
      </c>
      <c r="G85" s="62">
        <f>+D85</f>
        <v>-4117</v>
      </c>
      <c r="H85" s="50">
        <f>+F85+G85</f>
        <v>95883</v>
      </c>
      <c r="I85" s="50"/>
      <c r="J85" s="66"/>
      <c r="K85" s="29"/>
      <c r="L85" s="29" t="s">
        <v>108</v>
      </c>
      <c r="M85" s="29"/>
    </row>
    <row r="86" spans="1:13" x14ac:dyDescent="0.25">
      <c r="A86" s="26" t="s">
        <v>112</v>
      </c>
      <c r="C86" s="50"/>
      <c r="D86" s="52"/>
      <c r="E86" s="50"/>
      <c r="F86" s="50"/>
      <c r="G86" s="62"/>
      <c r="H86" s="50"/>
      <c r="I86" s="50"/>
      <c r="J86" s="66"/>
      <c r="K86" s="29"/>
      <c r="L86" s="29"/>
      <c r="M86" s="29"/>
    </row>
    <row r="87" spans="1:13" x14ac:dyDescent="0.25">
      <c r="A87" s="1" t="s">
        <v>113</v>
      </c>
      <c r="B87" s="2" t="s">
        <v>114</v>
      </c>
      <c r="C87" s="50">
        <v>240000</v>
      </c>
      <c r="D87" s="52">
        <v>-100000</v>
      </c>
      <c r="E87" s="50">
        <f>+C87+D87</f>
        <v>140000</v>
      </c>
      <c r="F87" s="50">
        <f t="shared" ref="F87:G90" si="13">+C87</f>
        <v>240000</v>
      </c>
      <c r="G87" s="62">
        <f t="shared" si="13"/>
        <v>-100000</v>
      </c>
      <c r="H87" s="50">
        <f>+F87+G87</f>
        <v>140000</v>
      </c>
      <c r="I87" s="50"/>
      <c r="J87" s="66"/>
      <c r="K87" s="29"/>
      <c r="L87" s="29" t="s">
        <v>115</v>
      </c>
      <c r="M87" s="29"/>
    </row>
    <row r="88" spans="1:13" x14ac:dyDescent="0.25">
      <c r="A88" s="1" t="s">
        <v>116</v>
      </c>
      <c r="B88" s="2" t="s">
        <v>117</v>
      </c>
      <c r="C88" s="50">
        <v>360000</v>
      </c>
      <c r="D88" s="52">
        <v>-160000</v>
      </c>
      <c r="E88" s="50">
        <f>+C88+D88</f>
        <v>200000</v>
      </c>
      <c r="F88" s="50">
        <f t="shared" si="13"/>
        <v>360000</v>
      </c>
      <c r="G88" s="62">
        <f t="shared" si="13"/>
        <v>-160000</v>
      </c>
      <c r="H88" s="50">
        <f>+F88+G88</f>
        <v>200000</v>
      </c>
      <c r="I88" s="50"/>
      <c r="J88" s="66"/>
      <c r="K88" s="29"/>
      <c r="L88" s="29" t="s">
        <v>118</v>
      </c>
      <c r="M88" s="29"/>
    </row>
    <row r="89" spans="1:13" x14ac:dyDescent="0.25">
      <c r="A89" s="1" t="s">
        <v>119</v>
      </c>
      <c r="B89" s="2" t="s">
        <v>120</v>
      </c>
      <c r="C89" s="50">
        <v>50000</v>
      </c>
      <c r="D89" s="52">
        <v>-50000</v>
      </c>
      <c r="E89" s="50">
        <f>+C89+D89</f>
        <v>0</v>
      </c>
      <c r="F89" s="50">
        <f t="shared" si="13"/>
        <v>50000</v>
      </c>
      <c r="G89" s="62">
        <f t="shared" si="13"/>
        <v>-50000</v>
      </c>
      <c r="H89" s="50">
        <f>+F89+G89</f>
        <v>0</v>
      </c>
      <c r="I89" s="50"/>
      <c r="J89" s="66"/>
      <c r="K89" s="29"/>
      <c r="L89" s="29" t="s">
        <v>121</v>
      </c>
      <c r="M89" s="29"/>
    </row>
    <row r="90" spans="1:13" x14ac:dyDescent="0.25">
      <c r="A90" s="1" t="s">
        <v>122</v>
      </c>
      <c r="B90" s="2" t="s">
        <v>123</v>
      </c>
      <c r="C90" s="50">
        <v>700000</v>
      </c>
      <c r="D90" s="52">
        <v>-80000</v>
      </c>
      <c r="E90" s="50">
        <f>+C90+D90</f>
        <v>620000</v>
      </c>
      <c r="F90" s="50">
        <f t="shared" si="13"/>
        <v>700000</v>
      </c>
      <c r="G90" s="62">
        <f t="shared" si="13"/>
        <v>-80000</v>
      </c>
      <c r="H90" s="50">
        <f>+F90+G90</f>
        <v>620000</v>
      </c>
      <c r="I90" s="50"/>
      <c r="J90" s="66"/>
      <c r="K90" s="29"/>
      <c r="L90" s="58" t="s">
        <v>124</v>
      </c>
      <c r="M90" s="29"/>
    </row>
    <row r="91" spans="1:13" x14ac:dyDescent="0.25">
      <c r="A91" s="26" t="s">
        <v>125</v>
      </c>
      <c r="C91" s="50"/>
      <c r="D91" s="52"/>
      <c r="E91" s="50"/>
      <c r="F91" s="50"/>
      <c r="G91" s="62"/>
      <c r="H91" s="50"/>
      <c r="I91" s="50"/>
      <c r="J91" s="66"/>
      <c r="K91" s="29"/>
      <c r="L91" s="29"/>
      <c r="M91" s="29"/>
    </row>
    <row r="92" spans="1:13" x14ac:dyDescent="0.25">
      <c r="A92" s="1" t="s">
        <v>126</v>
      </c>
      <c r="B92" s="2" t="s">
        <v>127</v>
      </c>
      <c r="C92" s="50">
        <v>240000</v>
      </c>
      <c r="D92" s="52">
        <f>53000+90000+52000-C92</f>
        <v>-45000</v>
      </c>
      <c r="E92" s="50">
        <f>+C92+D92</f>
        <v>195000</v>
      </c>
      <c r="F92" s="50">
        <f>+C92</f>
        <v>240000</v>
      </c>
      <c r="G92" s="62">
        <f>+D92</f>
        <v>-45000</v>
      </c>
      <c r="H92" s="50">
        <f>+F92+G92</f>
        <v>195000</v>
      </c>
      <c r="I92" s="50"/>
      <c r="J92" s="66"/>
      <c r="K92" s="29"/>
      <c r="L92" s="29" t="s">
        <v>118</v>
      </c>
      <c r="M92" s="29"/>
    </row>
    <row r="93" spans="1:13" x14ac:dyDescent="0.25">
      <c r="A93" s="1">
        <v>2005180</v>
      </c>
      <c r="B93" s="2" t="s">
        <v>128</v>
      </c>
      <c r="C93" s="50">
        <v>40000</v>
      </c>
      <c r="D93" s="52">
        <v>-10000</v>
      </c>
      <c r="E93" s="50">
        <f>+C93+D93</f>
        <v>30000</v>
      </c>
      <c r="F93" s="50">
        <f>+C93</f>
        <v>40000</v>
      </c>
      <c r="G93" s="62">
        <f>+D93</f>
        <v>-10000</v>
      </c>
      <c r="H93" s="50">
        <f>+F93+G93</f>
        <v>30000</v>
      </c>
      <c r="I93" s="50"/>
      <c r="J93" s="66"/>
      <c r="K93" s="29"/>
      <c r="L93" s="29" t="s">
        <v>121</v>
      </c>
      <c r="M93" s="29"/>
    </row>
    <row r="94" spans="1:13" x14ac:dyDescent="0.25">
      <c r="C94" s="50"/>
      <c r="D94" s="52"/>
      <c r="E94" s="50"/>
      <c r="F94" s="50"/>
      <c r="G94" s="62"/>
      <c r="H94" s="50"/>
      <c r="I94" s="50"/>
      <c r="J94" s="66"/>
      <c r="K94" s="29"/>
      <c r="L94" s="29"/>
      <c r="M94" s="29"/>
    </row>
    <row r="95" spans="1:13" s="27" customFormat="1" x14ac:dyDescent="0.25">
      <c r="A95" s="75"/>
      <c r="B95" s="69" t="s">
        <v>129</v>
      </c>
      <c r="C95" s="61">
        <f t="shared" ref="C95:H95" si="14">SUM(C83:C94)</f>
        <v>1780000</v>
      </c>
      <c r="D95" s="61">
        <f t="shared" si="14"/>
        <v>-499117</v>
      </c>
      <c r="E95" s="61">
        <f t="shared" si="14"/>
        <v>1280883</v>
      </c>
      <c r="F95" s="61">
        <f t="shared" si="14"/>
        <v>1780000</v>
      </c>
      <c r="G95" s="61">
        <f t="shared" si="14"/>
        <v>-499117</v>
      </c>
      <c r="H95" s="61">
        <f t="shared" si="14"/>
        <v>1280883</v>
      </c>
      <c r="I95" s="61"/>
      <c r="J95" s="70"/>
      <c r="K95" s="70"/>
      <c r="L95" s="70"/>
      <c r="M95" s="57"/>
    </row>
    <row r="96" spans="1:13" x14ac:dyDescent="0.25">
      <c r="C96" s="50"/>
      <c r="D96" s="50"/>
      <c r="E96" s="50"/>
      <c r="F96" s="50"/>
      <c r="G96" s="50"/>
      <c r="H96" s="50"/>
      <c r="I96" s="50"/>
      <c r="J96" s="29"/>
      <c r="K96" s="29"/>
      <c r="L96" s="29"/>
      <c r="M96" s="29"/>
    </row>
    <row r="97" spans="1:13" ht="20.25" customHeight="1" x14ac:dyDescent="0.25">
      <c r="A97" s="71" t="s">
        <v>130</v>
      </c>
      <c r="B97" s="72"/>
      <c r="C97" s="73">
        <f>+C79+C95</f>
        <v>14234565</v>
      </c>
      <c r="D97" s="74">
        <f>+D79+D95</f>
        <v>-5793947.9699999997</v>
      </c>
      <c r="E97" s="74">
        <f>+E95+E79</f>
        <v>8440617.0300000012</v>
      </c>
      <c r="F97" s="73">
        <f>+F79+F95</f>
        <v>11402065</v>
      </c>
      <c r="G97" s="73">
        <f>+G95+G79</f>
        <v>-4843199.63</v>
      </c>
      <c r="H97" s="73">
        <f>+H95+H79</f>
        <v>6558865.375</v>
      </c>
      <c r="I97" s="73">
        <f>+I95+I79</f>
        <v>2832500</v>
      </c>
      <c r="J97" s="73">
        <f>+J95+J79</f>
        <v>-950748.33999999985</v>
      </c>
      <c r="K97" s="73">
        <f>+K95+K79</f>
        <v>1881751.66</v>
      </c>
      <c r="L97" s="76"/>
      <c r="M97" s="29"/>
    </row>
    <row r="98" spans="1:13" x14ac:dyDescent="0.25">
      <c r="C98" s="50"/>
      <c r="D98" s="50"/>
      <c r="E98" s="50"/>
      <c r="F98" s="50"/>
      <c r="G98" s="50"/>
      <c r="H98" s="50"/>
      <c r="I98" s="50"/>
      <c r="J98" s="29"/>
      <c r="K98" s="29"/>
      <c r="L98" s="29"/>
      <c r="M98" s="29"/>
    </row>
    <row r="99" spans="1:13" x14ac:dyDescent="0.25">
      <c r="C99" s="50"/>
      <c r="D99" s="50"/>
      <c r="E99" s="50"/>
      <c r="F99" s="50"/>
      <c r="G99" s="50"/>
      <c r="H99" s="50"/>
      <c r="I99" s="50"/>
      <c r="J99" s="29"/>
      <c r="K99" s="29"/>
      <c r="L99" s="29"/>
      <c r="M99" s="29"/>
    </row>
    <row r="100" spans="1:13" x14ac:dyDescent="0.25">
      <c r="C100" s="50"/>
      <c r="D100" s="50"/>
      <c r="E100" s="50"/>
      <c r="F100" s="50"/>
      <c r="G100" s="50"/>
      <c r="H100" s="50"/>
      <c r="I100" s="50"/>
      <c r="J100" s="29"/>
      <c r="K100" s="29"/>
      <c r="L100" s="29"/>
      <c r="M100" s="29"/>
    </row>
    <row r="101" spans="1:13" x14ac:dyDescent="0.25">
      <c r="C101" s="50"/>
      <c r="D101" s="50"/>
      <c r="E101" s="50"/>
      <c r="F101" s="50"/>
      <c r="G101" s="50"/>
      <c r="H101" s="50"/>
      <c r="I101" s="50"/>
      <c r="J101" s="29"/>
      <c r="K101" s="29"/>
      <c r="L101" s="29"/>
      <c r="M101" s="29"/>
    </row>
    <row r="102" spans="1:13" x14ac:dyDescent="0.25">
      <c r="C102" s="50"/>
      <c r="D102" s="50"/>
      <c r="E102" s="50"/>
      <c r="F102" s="50"/>
      <c r="G102" s="50"/>
      <c r="H102" s="50"/>
      <c r="I102" s="50"/>
      <c r="J102" s="29"/>
      <c r="K102" s="29"/>
      <c r="L102" s="29"/>
      <c r="M102" s="29"/>
    </row>
    <row r="103" spans="1:13" x14ac:dyDescent="0.25">
      <c r="C103" s="50"/>
      <c r="D103" s="50"/>
      <c r="E103" s="50"/>
      <c r="F103" s="50"/>
      <c r="G103" s="50"/>
      <c r="H103" s="50"/>
      <c r="I103" s="50"/>
      <c r="J103" s="29"/>
      <c r="K103" s="29"/>
      <c r="L103" s="29"/>
      <c r="M103" s="29"/>
    </row>
    <row r="104" spans="1:13" x14ac:dyDescent="0.25">
      <c r="C104" s="50"/>
      <c r="D104" s="50"/>
      <c r="E104" s="50"/>
      <c r="F104" s="50"/>
      <c r="G104" s="50"/>
      <c r="H104" s="50"/>
      <c r="I104" s="50"/>
      <c r="J104" s="29"/>
      <c r="K104" s="29"/>
      <c r="L104" s="29"/>
      <c r="M104" s="29"/>
    </row>
    <row r="105" spans="1:13" x14ac:dyDescent="0.25">
      <c r="C105" s="50"/>
      <c r="D105" s="50"/>
      <c r="E105" s="50"/>
      <c r="F105" s="50"/>
      <c r="G105" s="50"/>
      <c r="H105" s="50"/>
      <c r="I105" s="50"/>
      <c r="J105" s="29"/>
      <c r="K105" s="29"/>
      <c r="L105" s="29"/>
      <c r="M105" s="29"/>
    </row>
    <row r="106" spans="1:13" x14ac:dyDescent="0.25">
      <c r="C106" s="50"/>
      <c r="D106" s="50"/>
      <c r="E106" s="50"/>
      <c r="F106" s="50"/>
      <c r="G106" s="50"/>
      <c r="H106" s="50"/>
      <c r="I106" s="50"/>
      <c r="J106" s="29"/>
      <c r="K106" s="29"/>
      <c r="L106" s="29"/>
      <c r="M106" s="29"/>
    </row>
    <row r="107" spans="1:13" x14ac:dyDescent="0.25">
      <c r="C107" s="50"/>
      <c r="D107" s="50"/>
      <c r="E107" s="50"/>
      <c r="F107" s="50"/>
      <c r="G107" s="50"/>
      <c r="H107" s="50"/>
      <c r="I107" s="50"/>
      <c r="J107" s="29"/>
      <c r="K107" s="29"/>
      <c r="L107" s="29"/>
      <c r="M107" s="29"/>
    </row>
    <row r="108" spans="1:13" x14ac:dyDescent="0.25">
      <c r="C108" s="50"/>
      <c r="D108" s="50"/>
      <c r="E108" s="50"/>
      <c r="F108" s="50"/>
      <c r="G108" s="50"/>
      <c r="H108" s="50"/>
      <c r="I108" s="50"/>
      <c r="J108" s="29"/>
      <c r="K108" s="29"/>
      <c r="L108" s="29"/>
      <c r="M108" s="29"/>
    </row>
    <row r="109" spans="1:13" x14ac:dyDescent="0.25">
      <c r="C109" s="50"/>
      <c r="D109" s="50"/>
      <c r="E109" s="50"/>
      <c r="F109" s="50"/>
      <c r="G109" s="50"/>
      <c r="H109" s="50"/>
      <c r="I109" s="50"/>
      <c r="J109" s="29"/>
      <c r="K109" s="29"/>
      <c r="L109" s="29"/>
      <c r="M109" s="29"/>
    </row>
    <row r="110" spans="1:13" x14ac:dyDescent="0.25">
      <c r="C110" s="50"/>
      <c r="D110" s="50"/>
      <c r="E110" s="50"/>
      <c r="F110" s="50"/>
      <c r="G110" s="50"/>
      <c r="H110" s="50"/>
      <c r="I110" s="50"/>
      <c r="J110" s="29"/>
      <c r="K110" s="29"/>
      <c r="L110" s="29"/>
      <c r="M110" s="29"/>
    </row>
    <row r="111" spans="1:13" x14ac:dyDescent="0.25">
      <c r="C111" s="50"/>
      <c r="D111" s="50"/>
      <c r="E111" s="50"/>
      <c r="F111" s="50"/>
      <c r="G111" s="50"/>
      <c r="H111" s="50"/>
      <c r="I111" s="50"/>
      <c r="J111" s="29"/>
      <c r="K111" s="29"/>
      <c r="L111" s="29"/>
      <c r="M111" s="29"/>
    </row>
    <row r="112" spans="1:13" x14ac:dyDescent="0.25">
      <c r="C112" s="50"/>
      <c r="D112" s="50"/>
      <c r="E112" s="50"/>
      <c r="F112" s="50"/>
      <c r="G112" s="50"/>
      <c r="H112" s="50"/>
      <c r="I112" s="50"/>
      <c r="J112" s="29"/>
      <c r="K112" s="29"/>
      <c r="L112" s="29"/>
      <c r="M112" s="29"/>
    </row>
    <row r="113" spans="3:13" x14ac:dyDescent="0.25">
      <c r="C113" s="50"/>
      <c r="D113" s="50"/>
      <c r="E113" s="50"/>
      <c r="F113" s="50"/>
      <c r="G113" s="50"/>
      <c r="H113" s="50"/>
      <c r="I113" s="50"/>
      <c r="J113" s="29"/>
      <c r="K113" s="29"/>
      <c r="L113" s="29"/>
      <c r="M113" s="29"/>
    </row>
    <row r="114" spans="3:13" x14ac:dyDescent="0.25">
      <c r="C114" s="50"/>
      <c r="D114" s="50"/>
      <c r="E114" s="50"/>
      <c r="F114" s="50"/>
      <c r="G114" s="50"/>
      <c r="H114" s="50"/>
      <c r="I114" s="50"/>
      <c r="J114" s="29"/>
      <c r="K114" s="29"/>
      <c r="L114" s="29"/>
      <c r="M114" s="29"/>
    </row>
    <row r="115" spans="3:13" x14ac:dyDescent="0.25">
      <c r="C115" s="50"/>
      <c r="D115" s="50"/>
      <c r="E115" s="50"/>
      <c r="F115" s="50"/>
      <c r="G115" s="50"/>
      <c r="H115" s="50"/>
      <c r="I115" s="50"/>
      <c r="J115" s="29"/>
      <c r="K115" s="29"/>
      <c r="L115" s="29"/>
      <c r="M115" s="29"/>
    </row>
    <row r="116" spans="3:13" x14ac:dyDescent="0.25">
      <c r="C116" s="50"/>
      <c r="D116" s="50"/>
      <c r="E116" s="50"/>
      <c r="F116" s="50"/>
      <c r="G116" s="50"/>
      <c r="H116" s="50"/>
      <c r="I116" s="50"/>
      <c r="J116" s="29"/>
      <c r="K116" s="29"/>
      <c r="L116" s="29"/>
      <c r="M116" s="29"/>
    </row>
    <row r="117" spans="3:13" x14ac:dyDescent="0.25">
      <c r="C117" s="50"/>
      <c r="D117" s="50"/>
      <c r="E117" s="50"/>
      <c r="F117" s="50"/>
      <c r="G117" s="50"/>
      <c r="H117" s="50"/>
      <c r="I117" s="50"/>
      <c r="J117" s="29"/>
      <c r="K117" s="29"/>
      <c r="L117" s="29"/>
      <c r="M117" s="29"/>
    </row>
    <row r="118" spans="3:13" x14ac:dyDescent="0.25">
      <c r="C118" s="50"/>
      <c r="D118" s="50"/>
      <c r="E118" s="50"/>
      <c r="F118" s="50"/>
      <c r="G118" s="50"/>
      <c r="H118" s="50"/>
      <c r="I118" s="50"/>
      <c r="J118" s="29"/>
      <c r="K118" s="29"/>
      <c r="L118" s="29"/>
      <c r="M118" s="29"/>
    </row>
    <row r="119" spans="3:13" x14ac:dyDescent="0.25">
      <c r="C119" s="50"/>
      <c r="D119" s="50"/>
      <c r="E119" s="50"/>
      <c r="F119" s="50"/>
      <c r="G119" s="50"/>
      <c r="H119" s="50"/>
      <c r="I119" s="50"/>
      <c r="J119" s="29"/>
      <c r="K119" s="29"/>
      <c r="L119" s="29"/>
      <c r="M119" s="29"/>
    </row>
    <row r="120" spans="3:13" x14ac:dyDescent="0.25">
      <c r="C120" s="50"/>
      <c r="D120" s="50"/>
      <c r="E120" s="50"/>
      <c r="F120" s="50"/>
      <c r="G120" s="50"/>
      <c r="H120" s="50"/>
      <c r="I120" s="50"/>
      <c r="J120" s="29"/>
      <c r="K120" s="29"/>
      <c r="L120" s="29"/>
      <c r="M120" s="29"/>
    </row>
    <row r="121" spans="3:13" x14ac:dyDescent="0.25">
      <c r="C121" s="50"/>
      <c r="D121" s="50"/>
      <c r="E121" s="50"/>
      <c r="F121" s="50"/>
      <c r="G121" s="50"/>
      <c r="H121" s="50"/>
      <c r="I121" s="50"/>
      <c r="J121" s="29"/>
      <c r="K121" s="29"/>
      <c r="L121" s="29"/>
      <c r="M121" s="29"/>
    </row>
    <row r="122" spans="3:13" x14ac:dyDescent="0.25">
      <c r="C122" s="50"/>
      <c r="D122" s="50"/>
      <c r="E122" s="50"/>
      <c r="F122" s="50"/>
      <c r="G122" s="50"/>
      <c r="H122" s="50"/>
      <c r="I122" s="50"/>
      <c r="J122" s="29"/>
      <c r="K122" s="29"/>
      <c r="L122" s="29"/>
      <c r="M122" s="29"/>
    </row>
    <row r="123" spans="3:13" x14ac:dyDescent="0.25">
      <c r="C123" s="50"/>
      <c r="D123" s="50"/>
      <c r="E123" s="50"/>
      <c r="F123" s="50"/>
      <c r="G123" s="50"/>
      <c r="H123" s="50"/>
      <c r="I123" s="50"/>
      <c r="J123" s="29"/>
      <c r="K123" s="29"/>
      <c r="L123" s="29"/>
      <c r="M123" s="29"/>
    </row>
    <row r="124" spans="3:13" x14ac:dyDescent="0.25">
      <c r="C124" s="50"/>
      <c r="D124" s="50"/>
      <c r="E124" s="50"/>
      <c r="F124" s="50"/>
      <c r="G124" s="50"/>
      <c r="H124" s="50"/>
      <c r="I124" s="50"/>
      <c r="J124" s="29"/>
      <c r="K124" s="29"/>
      <c r="L124" s="29"/>
      <c r="M124" s="29"/>
    </row>
    <row r="125" spans="3:13" x14ac:dyDescent="0.25">
      <c r="C125" s="50"/>
      <c r="D125" s="50"/>
      <c r="E125" s="50"/>
      <c r="F125" s="50"/>
      <c r="G125" s="50"/>
      <c r="H125" s="50"/>
      <c r="I125" s="50"/>
      <c r="J125" s="29"/>
      <c r="K125" s="29"/>
      <c r="L125" s="29"/>
      <c r="M125" s="29"/>
    </row>
    <row r="126" spans="3:13" x14ac:dyDescent="0.25">
      <c r="C126" s="50"/>
      <c r="D126" s="50"/>
      <c r="E126" s="50"/>
      <c r="F126" s="50"/>
      <c r="G126" s="50"/>
      <c r="H126" s="50"/>
      <c r="I126" s="50"/>
      <c r="J126" s="29"/>
      <c r="K126" s="29"/>
      <c r="L126" s="29"/>
      <c r="M126" s="29"/>
    </row>
    <row r="127" spans="3:13" x14ac:dyDescent="0.25">
      <c r="C127" s="50"/>
      <c r="D127" s="50"/>
      <c r="E127" s="50"/>
      <c r="F127" s="50"/>
      <c r="G127" s="50"/>
      <c r="H127" s="50"/>
      <c r="I127" s="50"/>
      <c r="J127" s="29"/>
      <c r="K127" s="29"/>
      <c r="L127" s="29"/>
      <c r="M127" s="29"/>
    </row>
    <row r="128" spans="3:13" x14ac:dyDescent="0.25">
      <c r="C128" s="50"/>
      <c r="D128" s="50"/>
      <c r="E128" s="50"/>
      <c r="F128" s="50"/>
      <c r="G128" s="50"/>
      <c r="H128" s="50"/>
      <c r="I128" s="50"/>
      <c r="J128" s="29"/>
      <c r="K128" s="29"/>
      <c r="L128" s="29"/>
      <c r="M128" s="29"/>
    </row>
    <row r="129" spans="3:13" x14ac:dyDescent="0.25">
      <c r="C129" s="50"/>
      <c r="D129" s="50"/>
      <c r="E129" s="50"/>
      <c r="F129" s="50"/>
      <c r="G129" s="50"/>
      <c r="H129" s="50"/>
      <c r="I129" s="50"/>
      <c r="J129" s="29"/>
      <c r="K129" s="29"/>
      <c r="L129" s="29"/>
      <c r="M129" s="29"/>
    </row>
    <row r="130" spans="3:13" x14ac:dyDescent="0.25">
      <c r="C130" s="50"/>
      <c r="D130" s="50"/>
      <c r="E130" s="50"/>
      <c r="F130" s="50"/>
      <c r="G130" s="50"/>
      <c r="H130" s="50"/>
      <c r="I130" s="50"/>
      <c r="J130" s="29"/>
      <c r="K130" s="29"/>
      <c r="L130" s="29"/>
      <c r="M130" s="29"/>
    </row>
    <row r="131" spans="3:13" x14ac:dyDescent="0.25">
      <c r="C131" s="50"/>
      <c r="D131" s="50"/>
      <c r="E131" s="50"/>
      <c r="F131" s="50"/>
      <c r="G131" s="50"/>
      <c r="H131" s="50"/>
      <c r="I131" s="50"/>
      <c r="J131" s="29"/>
      <c r="K131" s="29"/>
      <c r="L131" s="29"/>
      <c r="M131" s="29"/>
    </row>
    <row r="132" spans="3:13" x14ac:dyDescent="0.25">
      <c r="C132" s="50"/>
      <c r="D132" s="50"/>
      <c r="E132" s="50"/>
      <c r="F132" s="50"/>
      <c r="G132" s="50"/>
      <c r="H132" s="50"/>
      <c r="I132" s="50"/>
      <c r="J132" s="29"/>
      <c r="K132" s="29"/>
      <c r="L132" s="29"/>
      <c r="M132" s="29"/>
    </row>
    <row r="133" spans="3:13" x14ac:dyDescent="0.25">
      <c r="C133" s="50"/>
      <c r="D133" s="50"/>
      <c r="E133" s="50"/>
      <c r="F133" s="50"/>
      <c r="G133" s="50"/>
      <c r="H133" s="50"/>
      <c r="I133" s="50"/>
      <c r="J133" s="29"/>
      <c r="K133" s="29"/>
      <c r="L133" s="29"/>
      <c r="M133" s="29"/>
    </row>
    <row r="134" spans="3:13" x14ac:dyDescent="0.25">
      <c r="C134" s="50"/>
      <c r="D134" s="50"/>
      <c r="E134" s="50"/>
      <c r="F134" s="50"/>
      <c r="G134" s="50"/>
      <c r="H134" s="50"/>
      <c r="I134" s="50"/>
      <c r="J134" s="29"/>
      <c r="K134" s="29"/>
      <c r="L134" s="29"/>
      <c r="M134" s="29"/>
    </row>
    <row r="135" spans="3:13" x14ac:dyDescent="0.25">
      <c r="C135" s="50"/>
      <c r="D135" s="50"/>
      <c r="E135" s="50"/>
      <c r="F135" s="50"/>
      <c r="G135" s="50"/>
      <c r="H135" s="50"/>
      <c r="I135" s="50"/>
      <c r="J135" s="29"/>
      <c r="K135" s="29"/>
      <c r="L135" s="29"/>
      <c r="M135" s="29"/>
    </row>
    <row r="136" spans="3:13" x14ac:dyDescent="0.25">
      <c r="C136" s="50"/>
      <c r="D136" s="50"/>
      <c r="E136" s="50"/>
      <c r="F136" s="50"/>
      <c r="G136" s="50"/>
      <c r="H136" s="50"/>
      <c r="I136" s="50"/>
      <c r="J136" s="29"/>
      <c r="K136" s="29"/>
      <c r="L136" s="29"/>
      <c r="M136" s="29"/>
    </row>
    <row r="137" spans="3:13" x14ac:dyDescent="0.25">
      <c r="C137" s="50"/>
      <c r="D137" s="50"/>
      <c r="E137" s="50"/>
      <c r="F137" s="50"/>
      <c r="G137" s="50"/>
      <c r="H137" s="50"/>
      <c r="I137" s="50"/>
      <c r="J137" s="29"/>
      <c r="K137" s="29"/>
      <c r="L137" s="29"/>
      <c r="M137" s="29"/>
    </row>
    <row r="138" spans="3:13" x14ac:dyDescent="0.25">
      <c r="C138" s="50"/>
      <c r="D138" s="50"/>
      <c r="E138" s="50"/>
      <c r="F138" s="50"/>
      <c r="G138" s="50"/>
      <c r="H138" s="50"/>
      <c r="I138" s="50"/>
      <c r="J138" s="29"/>
      <c r="K138" s="29"/>
      <c r="L138" s="29"/>
      <c r="M138" s="29"/>
    </row>
    <row r="139" spans="3:13" x14ac:dyDescent="0.25">
      <c r="C139" s="50"/>
      <c r="D139" s="50"/>
      <c r="E139" s="50"/>
      <c r="F139" s="50"/>
      <c r="G139" s="50"/>
      <c r="H139" s="50"/>
      <c r="I139" s="50"/>
      <c r="J139" s="29"/>
      <c r="K139" s="29"/>
      <c r="L139" s="29"/>
      <c r="M139" s="29"/>
    </row>
    <row r="140" spans="3:13" x14ac:dyDescent="0.25">
      <c r="C140" s="50"/>
      <c r="D140" s="50"/>
      <c r="E140" s="50"/>
      <c r="F140" s="50"/>
      <c r="G140" s="50"/>
      <c r="H140" s="50"/>
      <c r="I140" s="50"/>
      <c r="J140" s="29"/>
      <c r="K140" s="29"/>
      <c r="L140" s="29"/>
      <c r="M140" s="29"/>
    </row>
    <row r="141" spans="3:13" x14ac:dyDescent="0.25">
      <c r="C141" s="50"/>
      <c r="D141" s="50"/>
      <c r="E141" s="50"/>
      <c r="F141" s="50"/>
      <c r="G141" s="50"/>
      <c r="H141" s="50"/>
      <c r="I141" s="50"/>
      <c r="J141" s="29"/>
      <c r="K141" s="29"/>
      <c r="L141" s="29"/>
      <c r="M141" s="29"/>
    </row>
    <row r="142" spans="3:13" x14ac:dyDescent="0.25">
      <c r="C142" s="50"/>
      <c r="D142" s="50"/>
      <c r="E142" s="50"/>
      <c r="F142" s="50"/>
      <c r="G142" s="50"/>
      <c r="H142" s="50"/>
      <c r="I142" s="50"/>
      <c r="J142" s="29"/>
      <c r="K142" s="29"/>
      <c r="L142" s="29"/>
      <c r="M142" s="29"/>
    </row>
    <row r="143" spans="3:13" x14ac:dyDescent="0.25">
      <c r="C143" s="50"/>
      <c r="D143" s="50"/>
      <c r="E143" s="50"/>
      <c r="F143" s="50"/>
      <c r="G143" s="50"/>
      <c r="H143" s="50"/>
      <c r="I143" s="50"/>
      <c r="J143" s="29"/>
      <c r="K143" s="29"/>
      <c r="L143" s="29"/>
      <c r="M143" s="29"/>
    </row>
    <row r="144" spans="3:13" x14ac:dyDescent="0.25">
      <c r="C144" s="50"/>
      <c r="D144" s="50"/>
      <c r="E144" s="50"/>
      <c r="F144" s="50"/>
      <c r="G144" s="50"/>
      <c r="H144" s="50"/>
      <c r="I144" s="50"/>
      <c r="J144" s="29"/>
      <c r="K144" s="29"/>
      <c r="L144" s="29"/>
      <c r="M144" s="29"/>
    </row>
    <row r="145" spans="3:13" x14ac:dyDescent="0.25">
      <c r="C145" s="50"/>
      <c r="D145" s="50"/>
      <c r="E145" s="50"/>
      <c r="F145" s="50"/>
      <c r="G145" s="50"/>
      <c r="H145" s="50"/>
      <c r="I145" s="50"/>
      <c r="J145" s="29"/>
      <c r="K145" s="29"/>
      <c r="L145" s="29"/>
      <c r="M145" s="29"/>
    </row>
    <row r="146" spans="3:13" x14ac:dyDescent="0.25">
      <c r="C146" s="50"/>
      <c r="D146" s="50"/>
      <c r="E146" s="50"/>
      <c r="F146" s="50"/>
      <c r="G146" s="50"/>
      <c r="H146" s="50"/>
      <c r="I146" s="50"/>
      <c r="J146" s="29"/>
      <c r="K146" s="29"/>
      <c r="L146" s="29"/>
      <c r="M146" s="29"/>
    </row>
    <row r="147" spans="3:13" x14ac:dyDescent="0.25">
      <c r="C147" s="50"/>
      <c r="D147" s="50"/>
      <c r="E147" s="50"/>
      <c r="F147" s="50"/>
      <c r="G147" s="50"/>
      <c r="H147" s="50"/>
      <c r="I147" s="50"/>
      <c r="J147" s="29"/>
      <c r="K147" s="29"/>
      <c r="L147" s="29"/>
      <c r="M147" s="29"/>
    </row>
    <row r="148" spans="3:13" x14ac:dyDescent="0.25">
      <c r="C148" s="50"/>
      <c r="D148" s="50"/>
      <c r="E148" s="50"/>
      <c r="F148" s="50"/>
      <c r="G148" s="50"/>
      <c r="H148" s="50"/>
      <c r="I148" s="50"/>
      <c r="J148" s="29"/>
      <c r="K148" s="29"/>
      <c r="L148" s="29"/>
      <c r="M148" s="29"/>
    </row>
    <row r="149" spans="3:13" x14ac:dyDescent="0.25">
      <c r="C149" s="50"/>
      <c r="D149" s="50"/>
      <c r="E149" s="50"/>
      <c r="F149" s="50"/>
      <c r="G149" s="50"/>
      <c r="H149" s="50"/>
      <c r="I149" s="50"/>
      <c r="J149" s="29"/>
      <c r="K149" s="29"/>
      <c r="L149" s="29"/>
      <c r="M149" s="29"/>
    </row>
    <row r="150" spans="3:13" x14ac:dyDescent="0.25">
      <c r="C150" s="50"/>
      <c r="D150" s="50"/>
      <c r="E150" s="50"/>
      <c r="F150" s="50"/>
      <c r="G150" s="50"/>
      <c r="H150" s="50"/>
      <c r="I150" s="50"/>
      <c r="J150" s="29"/>
      <c r="K150" s="29"/>
      <c r="L150" s="29"/>
      <c r="M150" s="29"/>
    </row>
    <row r="151" spans="3:13" x14ac:dyDescent="0.25">
      <c r="C151" s="50"/>
      <c r="D151" s="50"/>
      <c r="E151" s="50"/>
      <c r="F151" s="50"/>
      <c r="G151" s="50"/>
      <c r="H151" s="50"/>
      <c r="I151" s="50"/>
      <c r="J151" s="29"/>
      <c r="K151" s="29"/>
      <c r="L151" s="29"/>
      <c r="M151" s="29"/>
    </row>
    <row r="152" spans="3:13" x14ac:dyDescent="0.25">
      <c r="C152" s="50"/>
      <c r="D152" s="50"/>
      <c r="E152" s="50"/>
      <c r="F152" s="50"/>
      <c r="G152" s="50"/>
      <c r="H152" s="50"/>
      <c r="I152" s="50"/>
      <c r="J152" s="29"/>
      <c r="K152" s="29"/>
      <c r="L152" s="29"/>
      <c r="M152" s="29"/>
    </row>
    <row r="153" spans="3:13" x14ac:dyDescent="0.25">
      <c r="C153" s="50"/>
      <c r="D153" s="50"/>
      <c r="E153" s="50"/>
      <c r="F153" s="50"/>
      <c r="G153" s="50"/>
      <c r="H153" s="50"/>
      <c r="I153" s="50"/>
      <c r="J153" s="29"/>
      <c r="K153" s="29"/>
      <c r="L153" s="29"/>
      <c r="M153" s="29"/>
    </row>
    <row r="154" spans="3:13" x14ac:dyDescent="0.25">
      <c r="C154" s="50"/>
      <c r="D154" s="50"/>
      <c r="E154" s="50"/>
      <c r="F154" s="50"/>
      <c r="G154" s="50"/>
      <c r="H154" s="50"/>
      <c r="I154" s="50"/>
      <c r="J154" s="29"/>
      <c r="K154" s="29"/>
      <c r="L154" s="29"/>
      <c r="M154" s="29"/>
    </row>
    <row r="155" spans="3:13" x14ac:dyDescent="0.25">
      <c r="C155" s="50"/>
      <c r="D155" s="50"/>
      <c r="E155" s="50"/>
      <c r="F155" s="50"/>
      <c r="G155" s="50"/>
      <c r="H155" s="50"/>
      <c r="I155" s="50"/>
      <c r="J155" s="29"/>
      <c r="K155" s="29"/>
      <c r="L155" s="29"/>
      <c r="M155" s="29"/>
    </row>
    <row r="156" spans="3:13" x14ac:dyDescent="0.25">
      <c r="C156" s="50"/>
      <c r="D156" s="50"/>
      <c r="E156" s="50"/>
      <c r="F156" s="50"/>
      <c r="G156" s="50"/>
      <c r="H156" s="50"/>
      <c r="I156" s="50"/>
      <c r="J156" s="29"/>
      <c r="K156" s="29"/>
      <c r="L156" s="29"/>
      <c r="M156" s="29"/>
    </row>
    <row r="157" spans="3:13" x14ac:dyDescent="0.25">
      <c r="C157" s="50"/>
      <c r="D157" s="50"/>
      <c r="E157" s="50"/>
      <c r="F157" s="50"/>
      <c r="G157" s="50"/>
      <c r="H157" s="50"/>
      <c r="I157" s="50"/>
      <c r="J157" s="29"/>
      <c r="K157" s="29"/>
      <c r="L157" s="29"/>
      <c r="M157" s="29"/>
    </row>
    <row r="158" spans="3:13" x14ac:dyDescent="0.25">
      <c r="C158" s="50"/>
      <c r="D158" s="50"/>
      <c r="E158" s="50"/>
      <c r="F158" s="50"/>
      <c r="G158" s="50"/>
      <c r="H158" s="50"/>
      <c r="I158" s="50"/>
      <c r="J158" s="29"/>
      <c r="K158" s="29"/>
      <c r="L158" s="29"/>
      <c r="M158" s="29"/>
    </row>
    <row r="159" spans="3:13" x14ac:dyDescent="0.25">
      <c r="C159" s="50"/>
      <c r="D159" s="50"/>
      <c r="E159" s="50"/>
      <c r="F159" s="50"/>
      <c r="G159" s="50"/>
      <c r="H159" s="50"/>
      <c r="I159" s="50"/>
      <c r="J159" s="29"/>
      <c r="K159" s="29"/>
      <c r="L159" s="29"/>
      <c r="M159" s="29"/>
    </row>
    <row r="160" spans="3:13" x14ac:dyDescent="0.25">
      <c r="C160" s="50"/>
      <c r="D160" s="50"/>
      <c r="E160" s="50"/>
      <c r="F160" s="50"/>
      <c r="G160" s="50"/>
      <c r="H160" s="50"/>
      <c r="I160" s="50"/>
      <c r="J160" s="29"/>
      <c r="K160" s="29"/>
      <c r="L160" s="29"/>
      <c r="M160" s="29"/>
    </row>
    <row r="161" spans="3:13" x14ac:dyDescent="0.25">
      <c r="C161" s="50"/>
      <c r="D161" s="50"/>
      <c r="E161" s="50"/>
      <c r="F161" s="50"/>
      <c r="G161" s="50"/>
      <c r="H161" s="50"/>
      <c r="I161" s="50"/>
      <c r="J161" s="29"/>
      <c r="K161" s="29"/>
      <c r="L161" s="29"/>
      <c r="M161" s="29"/>
    </row>
    <row r="162" spans="3:13" x14ac:dyDescent="0.25">
      <c r="C162" s="50"/>
      <c r="D162" s="50"/>
      <c r="E162" s="50"/>
      <c r="F162" s="50"/>
      <c r="G162" s="50"/>
      <c r="H162" s="50"/>
      <c r="I162" s="50"/>
      <c r="J162" s="29"/>
      <c r="K162" s="29"/>
      <c r="L162" s="29"/>
      <c r="M162" s="29"/>
    </row>
    <row r="163" spans="3:13" x14ac:dyDescent="0.25">
      <c r="C163" s="50"/>
      <c r="D163" s="50"/>
      <c r="E163" s="50"/>
      <c r="F163" s="50"/>
      <c r="G163" s="50"/>
      <c r="H163" s="50"/>
      <c r="I163" s="50"/>
      <c r="J163" s="29"/>
      <c r="K163" s="29"/>
      <c r="L163" s="29"/>
      <c r="M163" s="29"/>
    </row>
    <row r="164" spans="3:13" x14ac:dyDescent="0.25">
      <c r="C164" s="50"/>
      <c r="D164" s="50"/>
      <c r="E164" s="50"/>
      <c r="F164" s="50"/>
      <c r="G164" s="50"/>
      <c r="H164" s="50"/>
      <c r="I164" s="50"/>
      <c r="J164" s="29"/>
      <c r="K164" s="29"/>
      <c r="L164" s="29"/>
      <c r="M164" s="29"/>
    </row>
    <row r="165" spans="3:13" x14ac:dyDescent="0.25">
      <c r="C165" s="50"/>
      <c r="D165" s="50"/>
      <c r="E165" s="50"/>
      <c r="F165" s="50"/>
      <c r="G165" s="50"/>
      <c r="H165" s="50"/>
      <c r="I165" s="50"/>
      <c r="J165" s="29"/>
      <c r="K165" s="29"/>
      <c r="L165" s="29"/>
      <c r="M165" s="29"/>
    </row>
    <row r="166" spans="3:13" x14ac:dyDescent="0.25">
      <c r="C166" s="50"/>
      <c r="D166" s="50"/>
      <c r="E166" s="50"/>
      <c r="F166" s="50"/>
      <c r="G166" s="50"/>
      <c r="H166" s="50"/>
      <c r="I166" s="50"/>
      <c r="J166" s="29"/>
      <c r="K166" s="29"/>
      <c r="L166" s="29"/>
      <c r="M166" s="29"/>
    </row>
    <row r="167" spans="3:13" x14ac:dyDescent="0.25">
      <c r="C167" s="50"/>
      <c r="D167" s="50"/>
      <c r="E167" s="50"/>
      <c r="F167" s="50"/>
      <c r="G167" s="50"/>
      <c r="H167" s="50"/>
      <c r="I167" s="50"/>
      <c r="J167" s="29"/>
      <c r="K167" s="29"/>
      <c r="L167" s="29"/>
      <c r="M167" s="29"/>
    </row>
    <row r="168" spans="3:13" x14ac:dyDescent="0.25">
      <c r="C168" s="50"/>
      <c r="D168" s="50"/>
      <c r="E168" s="50"/>
      <c r="F168" s="50"/>
      <c r="G168" s="50"/>
      <c r="H168" s="50"/>
      <c r="I168" s="50"/>
      <c r="J168" s="29"/>
      <c r="K168" s="29"/>
      <c r="L168" s="29"/>
      <c r="M168" s="29"/>
    </row>
    <row r="169" spans="3:13" x14ac:dyDescent="0.25">
      <c r="C169" s="50"/>
      <c r="D169" s="50"/>
      <c r="E169" s="50"/>
      <c r="F169" s="50"/>
      <c r="G169" s="50"/>
      <c r="H169" s="50"/>
      <c r="I169" s="50"/>
      <c r="J169" s="29"/>
      <c r="K169" s="29"/>
      <c r="L169" s="29"/>
      <c r="M169" s="29"/>
    </row>
    <row r="170" spans="3:13" x14ac:dyDescent="0.25">
      <c r="C170" s="50"/>
      <c r="D170" s="50"/>
      <c r="E170" s="50"/>
      <c r="F170" s="50"/>
      <c r="G170" s="50"/>
      <c r="H170" s="50"/>
      <c r="I170" s="50"/>
      <c r="J170" s="29"/>
      <c r="K170" s="29"/>
      <c r="L170" s="29"/>
      <c r="M170" s="29"/>
    </row>
    <row r="171" spans="3:13" x14ac:dyDescent="0.25">
      <c r="C171" s="50"/>
      <c r="D171" s="50"/>
      <c r="E171" s="50"/>
      <c r="F171" s="50"/>
      <c r="G171" s="50"/>
      <c r="H171" s="50"/>
      <c r="I171" s="50"/>
      <c r="J171" s="29"/>
      <c r="K171" s="29"/>
      <c r="L171" s="29"/>
      <c r="M171" s="29"/>
    </row>
    <row r="172" spans="3:13" x14ac:dyDescent="0.25">
      <c r="C172" s="50"/>
      <c r="D172" s="50"/>
      <c r="E172" s="50"/>
      <c r="F172" s="50"/>
      <c r="G172" s="50"/>
      <c r="H172" s="50"/>
      <c r="I172" s="50"/>
      <c r="J172" s="29"/>
      <c r="K172" s="29"/>
      <c r="L172" s="29"/>
      <c r="M172" s="29"/>
    </row>
    <row r="173" spans="3:13" x14ac:dyDescent="0.25">
      <c r="C173" s="50"/>
      <c r="D173" s="50"/>
      <c r="E173" s="50"/>
      <c r="F173" s="50"/>
      <c r="G173" s="50"/>
      <c r="H173" s="50"/>
      <c r="I173" s="50"/>
      <c r="J173" s="29"/>
      <c r="K173" s="29"/>
      <c r="L173" s="29"/>
      <c r="M173" s="29"/>
    </row>
    <row r="174" spans="3:13" x14ac:dyDescent="0.25">
      <c r="C174" s="50"/>
      <c r="D174" s="50"/>
      <c r="E174" s="50"/>
      <c r="F174" s="50"/>
      <c r="G174" s="50"/>
      <c r="H174" s="50"/>
      <c r="I174" s="50"/>
      <c r="J174" s="29"/>
      <c r="K174" s="29"/>
      <c r="L174" s="29"/>
      <c r="M174" s="29"/>
    </row>
    <row r="175" spans="3:13" x14ac:dyDescent="0.25">
      <c r="C175" s="50"/>
      <c r="D175" s="50"/>
      <c r="E175" s="50"/>
      <c r="F175" s="50"/>
      <c r="G175" s="50"/>
      <c r="H175" s="50"/>
      <c r="I175" s="50"/>
      <c r="J175" s="29"/>
      <c r="K175" s="29"/>
      <c r="L175" s="29"/>
      <c r="M175" s="29"/>
    </row>
    <row r="176" spans="3:13" x14ac:dyDescent="0.25">
      <c r="C176" s="50"/>
      <c r="D176" s="50"/>
      <c r="E176" s="50"/>
      <c r="F176" s="50"/>
      <c r="G176" s="50"/>
      <c r="H176" s="50"/>
      <c r="I176" s="50"/>
      <c r="J176" s="29"/>
      <c r="K176" s="29"/>
      <c r="L176" s="29"/>
      <c r="M176" s="29"/>
    </row>
    <row r="177" spans="3:13" x14ac:dyDescent="0.25">
      <c r="C177" s="50"/>
      <c r="D177" s="50"/>
      <c r="E177" s="50"/>
      <c r="F177" s="50"/>
      <c r="G177" s="50"/>
      <c r="H177" s="50"/>
      <c r="I177" s="50"/>
      <c r="J177" s="29"/>
      <c r="K177" s="29"/>
      <c r="L177" s="29"/>
      <c r="M177" s="29"/>
    </row>
    <row r="178" spans="3:13" x14ac:dyDescent="0.25">
      <c r="C178" s="50"/>
      <c r="D178" s="50"/>
      <c r="E178" s="50"/>
      <c r="F178" s="50"/>
      <c r="G178" s="50"/>
      <c r="H178" s="50"/>
      <c r="I178" s="50"/>
      <c r="J178" s="29"/>
      <c r="K178" s="29"/>
      <c r="L178" s="29"/>
      <c r="M178" s="29"/>
    </row>
    <row r="179" spans="3:13" x14ac:dyDescent="0.25">
      <c r="C179" s="50"/>
      <c r="D179" s="50"/>
      <c r="E179" s="50"/>
      <c r="F179" s="50"/>
      <c r="G179" s="50"/>
      <c r="H179" s="50"/>
      <c r="I179" s="50"/>
      <c r="J179" s="29"/>
      <c r="K179" s="29"/>
      <c r="L179" s="29"/>
      <c r="M179" s="29"/>
    </row>
    <row r="180" spans="3:13" x14ac:dyDescent="0.25">
      <c r="C180" s="50"/>
      <c r="D180" s="50"/>
      <c r="E180" s="50"/>
      <c r="F180" s="50"/>
      <c r="G180" s="50"/>
      <c r="H180" s="50"/>
      <c r="I180" s="50"/>
      <c r="J180" s="29"/>
      <c r="K180" s="29"/>
      <c r="L180" s="29"/>
      <c r="M180" s="29"/>
    </row>
    <row r="181" spans="3:13" x14ac:dyDescent="0.25">
      <c r="C181" s="50"/>
      <c r="D181" s="50"/>
      <c r="E181" s="50"/>
      <c r="F181" s="50"/>
      <c r="G181" s="50"/>
      <c r="H181" s="50"/>
      <c r="I181" s="50"/>
      <c r="J181" s="29"/>
      <c r="K181" s="29"/>
      <c r="L181" s="29"/>
      <c r="M181" s="29"/>
    </row>
    <row r="182" spans="3:13" x14ac:dyDescent="0.25">
      <c r="C182" s="50"/>
      <c r="D182" s="50"/>
      <c r="E182" s="50"/>
      <c r="F182" s="50"/>
      <c r="G182" s="50"/>
      <c r="H182" s="50"/>
      <c r="I182" s="50"/>
      <c r="J182" s="29"/>
      <c r="K182" s="29"/>
      <c r="L182" s="29"/>
      <c r="M182" s="29"/>
    </row>
    <row r="183" spans="3:13" x14ac:dyDescent="0.25">
      <c r="C183" s="50"/>
      <c r="D183" s="50"/>
      <c r="E183" s="50"/>
      <c r="F183" s="50"/>
      <c r="G183" s="50"/>
      <c r="H183" s="50"/>
      <c r="I183" s="50"/>
      <c r="J183" s="29"/>
      <c r="K183" s="29"/>
      <c r="L183" s="29"/>
      <c r="M183" s="29"/>
    </row>
    <row r="184" spans="3:13" x14ac:dyDescent="0.25">
      <c r="C184" s="50"/>
      <c r="D184" s="50"/>
      <c r="E184" s="50"/>
      <c r="F184" s="50"/>
      <c r="G184" s="50"/>
      <c r="H184" s="50"/>
      <c r="I184" s="50"/>
      <c r="J184" s="29"/>
      <c r="K184" s="29"/>
      <c r="L184" s="29"/>
      <c r="M184" s="29"/>
    </row>
    <row r="185" spans="3:13" x14ac:dyDescent="0.25">
      <c r="C185" s="50"/>
      <c r="D185" s="50"/>
      <c r="E185" s="50"/>
      <c r="F185" s="50"/>
      <c r="G185" s="50"/>
      <c r="H185" s="50"/>
      <c r="I185" s="50"/>
      <c r="J185" s="29"/>
      <c r="K185" s="29"/>
      <c r="L185" s="29"/>
      <c r="M185" s="29"/>
    </row>
    <row r="186" spans="3:13" x14ac:dyDescent="0.25">
      <c r="C186" s="50"/>
      <c r="D186" s="50"/>
      <c r="E186" s="50"/>
      <c r="F186" s="50"/>
      <c r="G186" s="50"/>
      <c r="H186" s="50"/>
      <c r="I186" s="50"/>
      <c r="J186" s="29"/>
      <c r="K186" s="29"/>
      <c r="L186" s="29"/>
      <c r="M186" s="29"/>
    </row>
    <row r="187" spans="3:13" x14ac:dyDescent="0.25">
      <c r="C187" s="50"/>
      <c r="D187" s="50"/>
      <c r="E187" s="50"/>
      <c r="F187" s="50"/>
      <c r="G187" s="50"/>
      <c r="H187" s="50"/>
      <c r="I187" s="50"/>
      <c r="J187" s="29"/>
      <c r="K187" s="29"/>
      <c r="L187" s="29"/>
      <c r="M187" s="29"/>
    </row>
    <row r="188" spans="3:13" x14ac:dyDescent="0.25">
      <c r="C188" s="50"/>
      <c r="D188" s="50"/>
      <c r="E188" s="50"/>
      <c r="F188" s="50"/>
      <c r="G188" s="50"/>
      <c r="H188" s="50"/>
      <c r="I188" s="50"/>
      <c r="J188" s="29"/>
      <c r="K188" s="29"/>
      <c r="L188" s="29"/>
      <c r="M188" s="29"/>
    </row>
    <row r="189" spans="3:13" x14ac:dyDescent="0.25">
      <c r="C189" s="50"/>
      <c r="D189" s="50"/>
      <c r="E189" s="50"/>
      <c r="F189" s="50"/>
      <c r="G189" s="50"/>
      <c r="H189" s="50"/>
      <c r="I189" s="50"/>
      <c r="J189" s="29"/>
      <c r="K189" s="29"/>
      <c r="L189" s="29"/>
      <c r="M189" s="29"/>
    </row>
    <row r="190" spans="3:13" x14ac:dyDescent="0.25">
      <c r="C190" s="50"/>
      <c r="D190" s="50"/>
      <c r="E190" s="50"/>
      <c r="F190" s="50"/>
      <c r="G190" s="50"/>
      <c r="H190" s="50"/>
      <c r="I190" s="50"/>
      <c r="J190" s="29"/>
      <c r="K190" s="29"/>
      <c r="L190" s="29"/>
      <c r="M190" s="29"/>
    </row>
    <row r="191" spans="3:13" x14ac:dyDescent="0.25">
      <c r="C191" s="50"/>
      <c r="D191" s="50"/>
      <c r="E191" s="50"/>
      <c r="F191" s="50"/>
      <c r="G191" s="50"/>
      <c r="H191" s="50"/>
      <c r="I191" s="50"/>
      <c r="J191" s="29"/>
      <c r="K191" s="29"/>
      <c r="L191" s="29"/>
      <c r="M191" s="29"/>
    </row>
    <row r="192" spans="3:13" x14ac:dyDescent="0.25">
      <c r="C192" s="50"/>
      <c r="D192" s="50"/>
      <c r="E192" s="50"/>
      <c r="F192" s="50"/>
      <c r="G192" s="50"/>
      <c r="H192" s="50"/>
      <c r="I192" s="50"/>
      <c r="J192" s="29"/>
      <c r="K192" s="29"/>
      <c r="L192" s="29"/>
      <c r="M192" s="29"/>
    </row>
    <row r="193" spans="3:13" x14ac:dyDescent="0.25">
      <c r="C193" s="50"/>
      <c r="D193" s="50"/>
      <c r="E193" s="50"/>
      <c r="F193" s="50"/>
      <c r="G193" s="50"/>
      <c r="H193" s="50"/>
      <c r="I193" s="50"/>
      <c r="J193" s="29"/>
      <c r="K193" s="29"/>
      <c r="L193" s="29"/>
      <c r="M193" s="29"/>
    </row>
    <row r="194" spans="3:13" x14ac:dyDescent="0.25">
      <c r="C194" s="50"/>
      <c r="D194" s="50"/>
      <c r="E194" s="50"/>
      <c r="F194" s="50"/>
      <c r="G194" s="50"/>
      <c r="H194" s="50"/>
      <c r="I194" s="50"/>
      <c r="J194" s="29"/>
      <c r="K194" s="29"/>
      <c r="L194" s="29"/>
      <c r="M194" s="29"/>
    </row>
    <row r="195" spans="3:13" x14ac:dyDescent="0.25">
      <c r="C195" s="50"/>
      <c r="D195" s="50"/>
      <c r="E195" s="50"/>
      <c r="F195" s="50"/>
      <c r="G195" s="50"/>
      <c r="H195" s="50"/>
      <c r="I195" s="50"/>
      <c r="J195" s="29"/>
      <c r="K195" s="29"/>
      <c r="L195" s="29"/>
      <c r="M195" s="29"/>
    </row>
    <row r="196" spans="3:13" x14ac:dyDescent="0.25">
      <c r="C196" s="50"/>
      <c r="D196" s="50"/>
      <c r="E196" s="50"/>
      <c r="F196" s="50"/>
      <c r="G196" s="50"/>
      <c r="H196" s="50"/>
      <c r="I196" s="50"/>
      <c r="J196" s="29"/>
      <c r="K196" s="29"/>
      <c r="L196" s="29"/>
      <c r="M196" s="29"/>
    </row>
    <row r="197" spans="3:13" x14ac:dyDescent="0.25">
      <c r="C197" s="50"/>
      <c r="D197" s="50"/>
      <c r="E197" s="50"/>
      <c r="F197" s="50"/>
      <c r="G197" s="50"/>
      <c r="H197" s="50"/>
      <c r="I197" s="50"/>
      <c r="J197" s="29"/>
      <c r="K197" s="29"/>
      <c r="L197" s="29"/>
      <c r="M197" s="29"/>
    </row>
    <row r="198" spans="3:13" x14ac:dyDescent="0.25">
      <c r="C198" s="50"/>
      <c r="D198" s="50"/>
      <c r="E198" s="50"/>
      <c r="F198" s="50"/>
      <c r="G198" s="50"/>
      <c r="H198" s="50"/>
      <c r="I198" s="50"/>
      <c r="J198" s="29"/>
      <c r="K198" s="29"/>
      <c r="L198" s="29"/>
      <c r="M198" s="29"/>
    </row>
    <row r="199" spans="3:13" x14ac:dyDescent="0.25">
      <c r="C199" s="50"/>
      <c r="D199" s="50"/>
      <c r="E199" s="50"/>
      <c r="F199" s="50"/>
      <c r="G199" s="50"/>
      <c r="H199" s="50"/>
      <c r="I199" s="50"/>
      <c r="J199" s="29"/>
      <c r="K199" s="29"/>
      <c r="L199" s="29"/>
      <c r="M199" s="29"/>
    </row>
    <row r="200" spans="3:13" x14ac:dyDescent="0.25">
      <c r="C200" s="50"/>
      <c r="D200" s="50"/>
      <c r="E200" s="50"/>
      <c r="F200" s="50"/>
      <c r="G200" s="50"/>
      <c r="H200" s="50"/>
      <c r="I200" s="50"/>
      <c r="J200" s="29"/>
      <c r="K200" s="29"/>
      <c r="L200" s="29"/>
      <c r="M200" s="29"/>
    </row>
    <row r="201" spans="3:13" x14ac:dyDescent="0.25">
      <c r="C201" s="50"/>
      <c r="D201" s="50"/>
      <c r="E201" s="50"/>
      <c r="F201" s="50"/>
      <c r="G201" s="50"/>
      <c r="H201" s="50"/>
      <c r="I201" s="50"/>
      <c r="J201" s="29"/>
      <c r="K201" s="29"/>
      <c r="L201" s="29"/>
      <c r="M201" s="29"/>
    </row>
    <row r="202" spans="3:13" x14ac:dyDescent="0.25">
      <c r="C202" s="50"/>
      <c r="D202" s="50"/>
      <c r="E202" s="50"/>
      <c r="F202" s="50"/>
      <c r="G202" s="50"/>
      <c r="H202" s="50"/>
      <c r="I202" s="50"/>
      <c r="J202" s="29"/>
      <c r="K202" s="29"/>
      <c r="L202" s="29"/>
      <c r="M202" s="29"/>
    </row>
    <row r="203" spans="3:13" x14ac:dyDescent="0.25">
      <c r="C203" s="50"/>
      <c r="D203" s="50"/>
      <c r="E203" s="50"/>
      <c r="F203" s="50"/>
      <c r="G203" s="50"/>
      <c r="H203" s="50"/>
      <c r="I203" s="50"/>
      <c r="J203" s="29"/>
      <c r="K203" s="29"/>
      <c r="L203" s="29"/>
      <c r="M203" s="29"/>
    </row>
    <row r="204" spans="3:13" x14ac:dyDescent="0.25">
      <c r="C204" s="50"/>
      <c r="D204" s="50"/>
      <c r="E204" s="50"/>
      <c r="F204" s="50"/>
      <c r="G204" s="50"/>
      <c r="H204" s="50"/>
      <c r="I204" s="50"/>
      <c r="J204" s="29"/>
      <c r="K204" s="29"/>
      <c r="L204" s="29"/>
      <c r="M204" s="29"/>
    </row>
    <row r="205" spans="3:13" x14ac:dyDescent="0.25">
      <c r="C205" s="50"/>
      <c r="D205" s="50"/>
      <c r="E205" s="50"/>
      <c r="F205" s="50"/>
      <c r="G205" s="50"/>
      <c r="H205" s="50"/>
      <c r="I205" s="50"/>
      <c r="J205" s="29"/>
      <c r="K205" s="29"/>
      <c r="L205" s="29"/>
      <c r="M205" s="29"/>
    </row>
    <row r="206" spans="3:13" x14ac:dyDescent="0.25">
      <c r="C206" s="50"/>
      <c r="D206" s="50"/>
      <c r="E206" s="50"/>
      <c r="F206" s="50"/>
      <c r="G206" s="50"/>
      <c r="H206" s="50"/>
      <c r="I206" s="50"/>
      <c r="J206" s="29"/>
      <c r="K206" s="29"/>
      <c r="L206" s="29"/>
      <c r="M206" s="29"/>
    </row>
    <row r="207" spans="3:13" x14ac:dyDescent="0.25">
      <c r="C207" s="50"/>
      <c r="D207" s="50"/>
      <c r="E207" s="50"/>
      <c r="F207" s="50"/>
      <c r="G207" s="50"/>
      <c r="H207" s="50"/>
      <c r="I207" s="50"/>
      <c r="J207" s="29"/>
      <c r="K207" s="29"/>
      <c r="L207" s="29"/>
      <c r="M207" s="29"/>
    </row>
    <row r="208" spans="3:13" x14ac:dyDescent="0.25">
      <c r="C208" s="50"/>
      <c r="D208" s="50"/>
      <c r="E208" s="50"/>
      <c r="F208" s="50"/>
      <c r="G208" s="50"/>
      <c r="H208" s="50"/>
      <c r="I208" s="50"/>
      <c r="J208" s="29"/>
      <c r="K208" s="29"/>
      <c r="L208" s="29"/>
      <c r="M208" s="29"/>
    </row>
    <row r="209" spans="3:13" x14ac:dyDescent="0.25">
      <c r="C209" s="50"/>
      <c r="D209" s="50"/>
      <c r="E209" s="50"/>
      <c r="F209" s="50"/>
      <c r="G209" s="50"/>
      <c r="H209" s="50"/>
      <c r="I209" s="50"/>
      <c r="J209" s="29"/>
      <c r="K209" s="29"/>
      <c r="L209" s="29"/>
      <c r="M209" s="29"/>
    </row>
    <row r="210" spans="3:13" x14ac:dyDescent="0.25">
      <c r="C210" s="50"/>
      <c r="D210" s="50"/>
      <c r="E210" s="50"/>
      <c r="F210" s="50"/>
      <c r="G210" s="50"/>
      <c r="H210" s="50"/>
      <c r="I210" s="50"/>
      <c r="J210" s="29"/>
      <c r="K210" s="29"/>
      <c r="L210" s="29"/>
      <c r="M210" s="29"/>
    </row>
    <row r="211" spans="3:13" x14ac:dyDescent="0.25">
      <c r="C211" s="50"/>
      <c r="D211" s="50"/>
      <c r="E211" s="50"/>
      <c r="F211" s="50"/>
      <c r="G211" s="50"/>
      <c r="H211" s="50"/>
      <c r="I211" s="50"/>
      <c r="J211" s="29"/>
      <c r="K211" s="29"/>
      <c r="L211" s="29"/>
      <c r="M211" s="29"/>
    </row>
    <row r="212" spans="3:13" x14ac:dyDescent="0.25">
      <c r="C212" s="50"/>
      <c r="D212" s="50"/>
      <c r="E212" s="50"/>
      <c r="F212" s="50"/>
      <c r="G212" s="50"/>
      <c r="H212" s="50"/>
      <c r="I212" s="50"/>
      <c r="J212" s="29"/>
      <c r="K212" s="29"/>
      <c r="L212" s="29"/>
      <c r="M212" s="29"/>
    </row>
    <row r="213" spans="3:13" x14ac:dyDescent="0.25">
      <c r="C213" s="50"/>
      <c r="D213" s="50"/>
      <c r="E213" s="50"/>
      <c r="F213" s="50"/>
      <c r="G213" s="50"/>
      <c r="H213" s="50"/>
      <c r="I213" s="50"/>
      <c r="J213" s="29"/>
      <c r="K213" s="29"/>
      <c r="L213" s="29"/>
      <c r="M213" s="29"/>
    </row>
    <row r="214" spans="3:13" x14ac:dyDescent="0.25">
      <c r="C214" s="50"/>
      <c r="D214" s="50"/>
      <c r="E214" s="50"/>
      <c r="F214" s="50"/>
      <c r="G214" s="50"/>
      <c r="H214" s="50"/>
      <c r="I214" s="50"/>
      <c r="J214" s="29"/>
      <c r="K214" s="29"/>
      <c r="L214" s="29"/>
      <c r="M214" s="29"/>
    </row>
    <row r="215" spans="3:13" x14ac:dyDescent="0.25">
      <c r="C215" s="50"/>
      <c r="D215" s="50"/>
      <c r="E215" s="50"/>
      <c r="F215" s="50"/>
      <c r="G215" s="50"/>
      <c r="H215" s="50"/>
      <c r="I215" s="50"/>
      <c r="J215" s="29"/>
      <c r="K215" s="29"/>
      <c r="L215" s="29"/>
      <c r="M215" s="29"/>
    </row>
    <row r="216" spans="3:13" x14ac:dyDescent="0.25">
      <c r="C216" s="50"/>
      <c r="D216" s="50"/>
      <c r="E216" s="50"/>
      <c r="F216" s="50"/>
      <c r="G216" s="50"/>
      <c r="H216" s="50"/>
      <c r="I216" s="50"/>
      <c r="J216" s="29"/>
      <c r="K216" s="29"/>
      <c r="L216" s="29"/>
      <c r="M216" s="29"/>
    </row>
    <row r="217" spans="3:13" x14ac:dyDescent="0.25">
      <c r="C217" s="50"/>
      <c r="D217" s="50"/>
      <c r="E217" s="50"/>
      <c r="F217" s="50"/>
      <c r="G217" s="50"/>
      <c r="H217" s="50"/>
      <c r="I217" s="50"/>
      <c r="J217" s="29"/>
      <c r="K217" s="29"/>
      <c r="L217" s="29"/>
      <c r="M217" s="29"/>
    </row>
    <row r="218" spans="3:13" x14ac:dyDescent="0.25">
      <c r="C218" s="50"/>
      <c r="D218" s="50"/>
      <c r="E218" s="50"/>
      <c r="F218" s="50"/>
      <c r="G218" s="50"/>
      <c r="H218" s="50"/>
      <c r="I218" s="50"/>
      <c r="J218" s="29"/>
      <c r="K218" s="29"/>
      <c r="L218" s="29"/>
      <c r="M218" s="29"/>
    </row>
    <row r="219" spans="3:13" x14ac:dyDescent="0.25">
      <c r="C219" s="50"/>
      <c r="D219" s="50"/>
      <c r="E219" s="50"/>
      <c r="F219" s="50"/>
      <c r="G219" s="50"/>
      <c r="H219" s="50"/>
      <c r="I219" s="50"/>
      <c r="J219" s="29"/>
      <c r="K219" s="29"/>
      <c r="L219" s="29"/>
      <c r="M219" s="29"/>
    </row>
    <row r="220" spans="3:13" x14ac:dyDescent="0.25">
      <c r="C220" s="50"/>
      <c r="D220" s="50"/>
      <c r="E220" s="50"/>
      <c r="F220" s="50"/>
      <c r="G220" s="50"/>
      <c r="H220" s="50"/>
      <c r="I220" s="50"/>
      <c r="J220" s="29"/>
      <c r="K220" s="29"/>
      <c r="L220" s="29"/>
      <c r="M220" s="29"/>
    </row>
    <row r="221" spans="3:13" x14ac:dyDescent="0.25">
      <c r="C221" s="50"/>
      <c r="D221" s="50"/>
      <c r="E221" s="50"/>
      <c r="F221" s="50"/>
      <c r="G221" s="50"/>
      <c r="H221" s="50"/>
      <c r="I221" s="50"/>
      <c r="J221" s="29"/>
      <c r="K221" s="29"/>
      <c r="L221" s="29"/>
      <c r="M221" s="29"/>
    </row>
    <row r="222" spans="3:13" x14ac:dyDescent="0.25">
      <c r="C222" s="50"/>
      <c r="D222" s="50"/>
      <c r="E222" s="50"/>
      <c r="F222" s="50"/>
      <c r="G222" s="50"/>
      <c r="H222" s="50"/>
      <c r="I222" s="50"/>
      <c r="J222" s="29"/>
      <c r="K222" s="29"/>
      <c r="L222" s="29"/>
      <c r="M222" s="29"/>
    </row>
    <row r="223" spans="3:13" x14ac:dyDescent="0.25">
      <c r="C223" s="50"/>
      <c r="D223" s="50"/>
      <c r="E223" s="50"/>
      <c r="F223" s="50"/>
      <c r="G223" s="50"/>
      <c r="H223" s="50"/>
      <c r="I223" s="50"/>
      <c r="J223" s="29"/>
      <c r="K223" s="29"/>
      <c r="L223" s="29"/>
      <c r="M223" s="29"/>
    </row>
    <row r="224" spans="3:13" x14ac:dyDescent="0.25">
      <c r="C224" s="50"/>
      <c r="D224" s="50"/>
      <c r="E224" s="50"/>
      <c r="F224" s="50"/>
      <c r="G224" s="50"/>
      <c r="H224" s="50"/>
      <c r="I224" s="50"/>
      <c r="J224" s="29"/>
      <c r="K224" s="29"/>
      <c r="L224" s="29"/>
      <c r="M224" s="29"/>
    </row>
    <row r="225" spans="3:13" x14ac:dyDescent="0.25">
      <c r="C225" s="50"/>
      <c r="D225" s="50"/>
      <c r="E225" s="50"/>
      <c r="F225" s="50"/>
      <c r="G225" s="50"/>
      <c r="H225" s="50"/>
      <c r="I225" s="50"/>
      <c r="J225" s="29"/>
      <c r="K225" s="29"/>
      <c r="L225" s="29"/>
      <c r="M225" s="29"/>
    </row>
    <row r="226" spans="3:13" x14ac:dyDescent="0.25">
      <c r="C226" s="50"/>
      <c r="D226" s="50"/>
      <c r="E226" s="50"/>
      <c r="F226" s="50"/>
      <c r="G226" s="50"/>
      <c r="H226" s="50"/>
      <c r="I226" s="50"/>
      <c r="J226" s="29"/>
      <c r="K226" s="29"/>
      <c r="L226" s="29"/>
      <c r="M226" s="29"/>
    </row>
    <row r="227" spans="3:13" x14ac:dyDescent="0.25">
      <c r="C227" s="50"/>
      <c r="D227" s="50"/>
      <c r="E227" s="50"/>
      <c r="F227" s="50"/>
      <c r="G227" s="50"/>
      <c r="H227" s="50"/>
      <c r="I227" s="50"/>
      <c r="J227" s="29"/>
      <c r="K227" s="29"/>
      <c r="L227" s="29"/>
      <c r="M227" s="29"/>
    </row>
    <row r="228" spans="3:13" x14ac:dyDescent="0.25">
      <c r="C228" s="50"/>
      <c r="D228" s="50"/>
      <c r="E228" s="50"/>
      <c r="F228" s="50"/>
      <c r="G228" s="50"/>
      <c r="H228" s="50"/>
      <c r="I228" s="50"/>
      <c r="J228" s="29"/>
      <c r="K228" s="29"/>
      <c r="L228" s="29"/>
      <c r="M228" s="29"/>
    </row>
    <row r="229" spans="3:13" x14ac:dyDescent="0.25">
      <c r="C229" s="50"/>
      <c r="D229" s="50"/>
      <c r="E229" s="50"/>
      <c r="F229" s="50"/>
      <c r="G229" s="50"/>
      <c r="H229" s="50"/>
      <c r="I229" s="50"/>
      <c r="J229" s="29"/>
      <c r="K229" s="29"/>
      <c r="L229" s="29"/>
      <c r="M229" s="29"/>
    </row>
    <row r="230" spans="3:13" x14ac:dyDescent="0.25">
      <c r="C230" s="50"/>
      <c r="D230" s="50"/>
      <c r="E230" s="50"/>
      <c r="F230" s="50"/>
      <c r="G230" s="50"/>
      <c r="H230" s="50"/>
      <c r="I230" s="50"/>
      <c r="J230" s="29"/>
      <c r="K230" s="29"/>
      <c r="L230" s="29"/>
      <c r="M230" s="29"/>
    </row>
    <row r="231" spans="3:13" x14ac:dyDescent="0.25">
      <c r="C231" s="50"/>
      <c r="D231" s="50"/>
      <c r="E231" s="50"/>
      <c r="F231" s="50"/>
      <c r="G231" s="50"/>
      <c r="H231" s="50"/>
      <c r="I231" s="50"/>
      <c r="J231" s="29"/>
      <c r="K231" s="29"/>
      <c r="L231" s="29"/>
      <c r="M231" s="29"/>
    </row>
    <row r="232" spans="3:13" x14ac:dyDescent="0.25">
      <c r="C232" s="50"/>
      <c r="D232" s="50"/>
      <c r="E232" s="50"/>
      <c r="F232" s="50"/>
      <c r="G232" s="50"/>
      <c r="H232" s="50"/>
      <c r="I232" s="50"/>
      <c r="J232" s="29"/>
      <c r="K232" s="29"/>
      <c r="L232" s="29"/>
      <c r="M232" s="29"/>
    </row>
    <row r="233" spans="3:13" x14ac:dyDescent="0.25">
      <c r="C233" s="50"/>
      <c r="D233" s="50"/>
      <c r="E233" s="50"/>
      <c r="F233" s="50"/>
      <c r="G233" s="50"/>
      <c r="H233" s="50"/>
      <c r="I233" s="50"/>
      <c r="J233" s="29"/>
      <c r="K233" s="29"/>
      <c r="L233" s="29"/>
      <c r="M233" s="29"/>
    </row>
    <row r="234" spans="3:13" x14ac:dyDescent="0.25">
      <c r="C234" s="50"/>
      <c r="D234" s="50"/>
      <c r="E234" s="50"/>
      <c r="F234" s="50"/>
      <c r="G234" s="50"/>
      <c r="H234" s="50"/>
      <c r="I234" s="50"/>
      <c r="J234" s="29"/>
      <c r="K234" s="29"/>
      <c r="L234" s="29"/>
      <c r="M234" s="29"/>
    </row>
    <row r="235" spans="3:13" x14ac:dyDescent="0.25">
      <c r="C235" s="50"/>
      <c r="D235" s="50"/>
      <c r="E235" s="50"/>
      <c r="F235" s="50"/>
      <c r="G235" s="50"/>
      <c r="H235" s="50"/>
      <c r="I235" s="50"/>
      <c r="J235" s="29"/>
      <c r="K235" s="29"/>
      <c r="L235" s="29"/>
      <c r="M235" s="29"/>
    </row>
    <row r="236" spans="3:13" x14ac:dyDescent="0.25">
      <c r="C236" s="50"/>
      <c r="D236" s="50"/>
      <c r="E236" s="50"/>
      <c r="F236" s="50"/>
      <c r="G236" s="50"/>
      <c r="H236" s="50"/>
      <c r="I236" s="50"/>
      <c r="J236" s="29"/>
      <c r="K236" s="29"/>
      <c r="L236" s="29"/>
      <c r="M236" s="29"/>
    </row>
    <row r="237" spans="3:13" x14ac:dyDescent="0.25">
      <c r="C237" s="50"/>
      <c r="D237" s="50"/>
      <c r="E237" s="50"/>
      <c r="F237" s="50"/>
      <c r="G237" s="50"/>
      <c r="H237" s="50"/>
      <c r="I237" s="50"/>
      <c r="J237" s="29"/>
      <c r="K237" s="29"/>
      <c r="L237" s="29"/>
      <c r="M237" s="29"/>
    </row>
    <row r="238" spans="3:13" x14ac:dyDescent="0.25">
      <c r="C238" s="50"/>
      <c r="D238" s="50"/>
      <c r="E238" s="50"/>
      <c r="F238" s="50"/>
      <c r="G238" s="50"/>
      <c r="H238" s="50"/>
      <c r="I238" s="50"/>
      <c r="J238" s="29"/>
      <c r="K238" s="29"/>
      <c r="L238" s="29"/>
      <c r="M238" s="29"/>
    </row>
    <row r="239" spans="3:13" x14ac:dyDescent="0.25">
      <c r="C239" s="50"/>
      <c r="D239" s="50"/>
      <c r="E239" s="50"/>
      <c r="F239" s="50"/>
      <c r="G239" s="50"/>
      <c r="H239" s="50"/>
      <c r="I239" s="50"/>
      <c r="J239" s="29"/>
      <c r="K239" s="29"/>
      <c r="L239" s="29"/>
      <c r="M239" s="29"/>
    </row>
    <row r="240" spans="3:13" x14ac:dyDescent="0.25">
      <c r="C240" s="50"/>
      <c r="D240" s="50"/>
      <c r="E240" s="50"/>
      <c r="F240" s="50"/>
      <c r="G240" s="50"/>
      <c r="H240" s="50"/>
      <c r="I240" s="50"/>
      <c r="J240" s="29"/>
      <c r="K240" s="29"/>
      <c r="L240" s="29"/>
      <c r="M240" s="29"/>
    </row>
    <row r="241" spans="3:13" x14ac:dyDescent="0.25">
      <c r="C241" s="50"/>
      <c r="D241" s="50"/>
      <c r="E241" s="50"/>
      <c r="F241" s="50"/>
      <c r="G241" s="50"/>
      <c r="H241" s="50"/>
      <c r="I241" s="50"/>
      <c r="J241" s="29"/>
      <c r="K241" s="29"/>
      <c r="L241" s="29"/>
      <c r="M241" s="29"/>
    </row>
    <row r="242" spans="3:13" x14ac:dyDescent="0.25">
      <c r="C242" s="50"/>
      <c r="D242" s="50"/>
      <c r="E242" s="50"/>
      <c r="F242" s="50"/>
      <c r="G242" s="50"/>
      <c r="H242" s="50"/>
      <c r="I242" s="50"/>
      <c r="J242" s="29"/>
      <c r="K242" s="29"/>
      <c r="L242" s="29"/>
      <c r="M242" s="29"/>
    </row>
    <row r="243" spans="3:13" x14ac:dyDescent="0.25">
      <c r="C243" s="50"/>
      <c r="D243" s="50"/>
      <c r="E243" s="50"/>
      <c r="F243" s="50"/>
      <c r="G243" s="50"/>
      <c r="H243" s="50"/>
      <c r="I243" s="50"/>
      <c r="J243" s="29"/>
      <c r="K243" s="29"/>
      <c r="L243" s="29"/>
      <c r="M243" s="29"/>
    </row>
    <row r="244" spans="3:13" x14ac:dyDescent="0.25">
      <c r="C244" s="50"/>
      <c r="D244" s="50"/>
      <c r="E244" s="50"/>
      <c r="F244" s="50"/>
      <c r="G244" s="50"/>
      <c r="H244" s="50"/>
      <c r="I244" s="50"/>
      <c r="J244" s="29"/>
      <c r="K244" s="29"/>
      <c r="L244" s="29"/>
      <c r="M244" s="29"/>
    </row>
    <row r="245" spans="3:13" x14ac:dyDescent="0.25">
      <c r="C245" s="50"/>
      <c r="D245" s="50"/>
      <c r="E245" s="50"/>
      <c r="F245" s="50"/>
      <c r="G245" s="50"/>
      <c r="H245" s="50"/>
      <c r="I245" s="50"/>
      <c r="J245" s="29"/>
      <c r="K245" s="29"/>
      <c r="L245" s="29"/>
      <c r="M245" s="29"/>
    </row>
    <row r="246" spans="3:13" x14ac:dyDescent="0.25">
      <c r="C246" s="50"/>
      <c r="D246" s="50"/>
      <c r="E246" s="50"/>
      <c r="F246" s="50"/>
      <c r="G246" s="50"/>
      <c r="H246" s="50"/>
      <c r="I246" s="50"/>
      <c r="J246" s="29"/>
      <c r="K246" s="29"/>
      <c r="L246" s="29"/>
      <c r="M246" s="29"/>
    </row>
    <row r="247" spans="3:13" x14ac:dyDescent="0.25">
      <c r="C247" s="50"/>
      <c r="D247" s="50"/>
      <c r="E247" s="50"/>
      <c r="F247" s="50"/>
      <c r="G247" s="50"/>
      <c r="H247" s="50"/>
      <c r="I247" s="50"/>
      <c r="J247" s="29"/>
      <c r="K247" s="29"/>
      <c r="L247" s="29"/>
      <c r="M247" s="29"/>
    </row>
    <row r="248" spans="3:13" x14ac:dyDescent="0.25">
      <c r="C248" s="50"/>
      <c r="D248" s="50"/>
      <c r="E248" s="50"/>
      <c r="F248" s="50"/>
      <c r="G248" s="50"/>
      <c r="H248" s="50"/>
      <c r="I248" s="50"/>
      <c r="J248" s="29"/>
      <c r="K248" s="29"/>
      <c r="L248" s="29"/>
      <c r="M248" s="29"/>
    </row>
    <row r="249" spans="3:13" x14ac:dyDescent="0.25">
      <c r="C249" s="50"/>
      <c r="D249" s="50"/>
      <c r="E249" s="50"/>
      <c r="F249" s="50"/>
      <c r="G249" s="50"/>
      <c r="H249" s="50"/>
      <c r="I249" s="50"/>
      <c r="J249" s="29"/>
      <c r="K249" s="29"/>
      <c r="L249" s="29"/>
      <c r="M249" s="29"/>
    </row>
    <row r="250" spans="3:13" x14ac:dyDescent="0.25">
      <c r="C250" s="50"/>
      <c r="D250" s="50"/>
      <c r="E250" s="50"/>
      <c r="F250" s="50"/>
      <c r="G250" s="50"/>
      <c r="H250" s="50"/>
      <c r="I250" s="50"/>
      <c r="J250" s="29"/>
      <c r="K250" s="29"/>
      <c r="L250" s="29"/>
      <c r="M250" s="29"/>
    </row>
    <row r="251" spans="3:13" x14ac:dyDescent="0.25">
      <c r="C251" s="50"/>
      <c r="D251" s="50"/>
      <c r="E251" s="50"/>
      <c r="F251" s="50"/>
      <c r="G251" s="50"/>
      <c r="H251" s="50"/>
      <c r="I251" s="50"/>
      <c r="J251" s="29"/>
      <c r="K251" s="29"/>
      <c r="L251" s="29"/>
      <c r="M251" s="29"/>
    </row>
    <row r="252" spans="3:13" x14ac:dyDescent="0.25">
      <c r="C252" s="50"/>
      <c r="D252" s="50"/>
      <c r="E252" s="50"/>
      <c r="F252" s="50"/>
      <c r="G252" s="50"/>
      <c r="H252" s="50"/>
      <c r="I252" s="50"/>
      <c r="J252" s="29"/>
      <c r="K252" s="29"/>
      <c r="L252" s="29"/>
      <c r="M252" s="29"/>
    </row>
    <row r="253" spans="3:13" x14ac:dyDescent="0.25">
      <c r="C253" s="50"/>
      <c r="D253" s="50"/>
      <c r="E253" s="50"/>
      <c r="F253" s="50"/>
      <c r="G253" s="50"/>
      <c r="H253" s="50"/>
      <c r="I253" s="50"/>
      <c r="J253" s="29"/>
      <c r="K253" s="29"/>
      <c r="L253" s="29"/>
      <c r="M253" s="29"/>
    </row>
    <row r="254" spans="3:13" x14ac:dyDescent="0.25">
      <c r="C254" s="50"/>
      <c r="D254" s="50"/>
      <c r="E254" s="50"/>
      <c r="F254" s="50"/>
      <c r="G254" s="50"/>
      <c r="H254" s="50"/>
      <c r="I254" s="50"/>
      <c r="J254" s="29"/>
      <c r="K254" s="29"/>
      <c r="L254" s="29"/>
      <c r="M254" s="29"/>
    </row>
    <row r="255" spans="3:13" x14ac:dyDescent="0.25">
      <c r="C255" s="50"/>
      <c r="D255" s="50"/>
      <c r="E255" s="50"/>
      <c r="F255" s="50"/>
      <c r="G255" s="50"/>
      <c r="H255" s="50"/>
      <c r="I255" s="50"/>
      <c r="J255" s="29"/>
      <c r="K255" s="29"/>
      <c r="L255" s="29"/>
      <c r="M255" s="29"/>
    </row>
    <row r="256" spans="3:13" x14ac:dyDescent="0.25">
      <c r="C256" s="50"/>
      <c r="D256" s="50"/>
      <c r="E256" s="50"/>
      <c r="F256" s="50"/>
      <c r="G256" s="50"/>
      <c r="H256" s="50"/>
      <c r="I256" s="50"/>
      <c r="J256" s="29"/>
      <c r="K256" s="29"/>
      <c r="L256" s="29"/>
      <c r="M256" s="29"/>
    </row>
    <row r="257" spans="3:13" x14ac:dyDescent="0.25">
      <c r="C257" s="50"/>
      <c r="D257" s="50"/>
      <c r="E257" s="50"/>
      <c r="F257" s="50"/>
      <c r="G257" s="50"/>
      <c r="H257" s="50"/>
      <c r="I257" s="50"/>
      <c r="J257" s="29"/>
      <c r="K257" s="29"/>
      <c r="L257" s="29"/>
      <c r="M257" s="29"/>
    </row>
    <row r="258" spans="3:13" x14ac:dyDescent="0.25">
      <c r="C258" s="50"/>
      <c r="D258" s="50"/>
      <c r="E258" s="50"/>
      <c r="F258" s="50"/>
      <c r="G258" s="50"/>
      <c r="H258" s="50"/>
      <c r="I258" s="50"/>
      <c r="J258" s="29"/>
      <c r="K258" s="29"/>
      <c r="L258" s="29"/>
      <c r="M258" s="29"/>
    </row>
    <row r="259" spans="3:13" x14ac:dyDescent="0.25">
      <c r="C259" s="50"/>
      <c r="D259" s="50"/>
      <c r="E259" s="50"/>
      <c r="F259" s="50"/>
      <c r="G259" s="50"/>
      <c r="H259" s="50"/>
      <c r="I259" s="50"/>
      <c r="J259" s="29"/>
      <c r="K259" s="29"/>
      <c r="L259" s="29"/>
      <c r="M259" s="29"/>
    </row>
    <row r="260" spans="3:13" x14ac:dyDescent="0.25">
      <c r="C260" s="50"/>
      <c r="D260" s="50"/>
      <c r="E260" s="50"/>
      <c r="F260" s="50"/>
      <c r="G260" s="50"/>
      <c r="H260" s="50"/>
      <c r="I260" s="50"/>
      <c r="J260" s="29"/>
      <c r="K260" s="29"/>
      <c r="L260" s="29"/>
      <c r="M260" s="29"/>
    </row>
    <row r="261" spans="3:13" x14ac:dyDescent="0.25">
      <c r="C261" s="50"/>
      <c r="D261" s="50"/>
      <c r="E261" s="50"/>
      <c r="F261" s="50"/>
      <c r="G261" s="50"/>
      <c r="H261" s="50"/>
      <c r="I261" s="50"/>
      <c r="J261" s="29"/>
      <c r="K261" s="29"/>
      <c r="L261" s="29"/>
      <c r="M261" s="29"/>
    </row>
    <row r="262" spans="3:13" x14ac:dyDescent="0.25">
      <c r="C262" s="50"/>
      <c r="D262" s="50"/>
      <c r="E262" s="50"/>
      <c r="F262" s="50"/>
      <c r="G262" s="50"/>
      <c r="H262" s="50"/>
      <c r="I262" s="50"/>
      <c r="J262" s="29"/>
      <c r="K262" s="29"/>
      <c r="L262" s="29"/>
      <c r="M262" s="29"/>
    </row>
  </sheetData>
  <pageMargins left="0.7" right="0.7" top="0.75" bottom="0.75" header="0.3" footer="0.3"/>
  <pageSetup paperSize="9" orientation="portrait" horizontalDpi="300" r:id="rId1"/>
  <ignoredErrors>
    <ignoredError sqref="L83:L94 L47:L7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973D4D97A4BF314AB8728FA6CB09D563" ma:contentTypeVersion="9" ma:contentTypeDescription="Luo uusi asiakirja." ma:contentTypeScope="" ma:versionID="71189919f2a2630dd92ee49a01409d02">
  <xsd:schema xmlns:xsd="http://www.w3.org/2001/XMLSchema" xmlns:xs="http://www.w3.org/2001/XMLSchema" xmlns:p="http://schemas.microsoft.com/office/2006/metadata/properties" xmlns:ns3="690b33a0-0134-4426-91c8-9d7b2660bdb5" xmlns:ns4="166cd5cc-5457-46af-a42b-fe290bf84256" targetNamespace="http://schemas.microsoft.com/office/2006/metadata/properties" ma:root="true" ma:fieldsID="3b186eecb8141babb363827730897120" ns3:_="" ns4:_="">
    <xsd:import namespace="690b33a0-0134-4426-91c8-9d7b2660bdb5"/>
    <xsd:import namespace="166cd5cc-5457-46af-a42b-fe290bf8425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0b33a0-0134-4426-91c8-9d7b2660bdb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Jakamisvihjeen hajautus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6cd5cc-5457-46af-a42b-fe290bf842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8CB65B-6C8F-4B40-B045-5AB685E1F9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90b33a0-0134-4426-91c8-9d7b2660bdb5"/>
    <ds:schemaRef ds:uri="166cd5cc-5457-46af-a42b-fe290bf842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4E23A13-8E7E-488D-A7D4-C9B6F2CDD214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166cd5cc-5457-46af-a42b-fe290bf84256"/>
    <ds:schemaRef ds:uri="690b33a0-0134-4426-91c8-9d7b2660bdb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9A538D6-5A90-4EFB-803B-0AA61ED43E4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Helsingin seurakuntayhtymä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Eklund Tina</dc:creator>
  <cp:lastModifiedBy>Berner Susanne</cp:lastModifiedBy>
  <dcterms:created xsi:type="dcterms:W3CDTF">2020-09-30T05:23:12Z</dcterms:created>
  <dcterms:modified xsi:type="dcterms:W3CDTF">2020-10-09T06:17:39Z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0x010100973D4D97A4BF314AB8728FA6CB09D563</vt:lpwstr>
  </property>
</Properties>
</file>