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131" windowWidth="15480" windowHeight="11640" tabRatio="764" activeTab="0"/>
  </bookViews>
  <sheets>
    <sheet name="Tuloslaskelmaosa" sheetId="1" r:id="rId1"/>
  </sheets>
  <definedNames>
    <definedName name="_xlnm.Print_Area" localSheetId="0">'Tuloslaskelmaosa'!$B$1:$I$44</definedName>
  </definedNames>
  <calcPr fullCalcOnLoad="1"/>
</workbook>
</file>

<file path=xl/comments1.xml><?xml version="1.0" encoding="utf-8"?>
<comments xmlns="http://schemas.openxmlformats.org/spreadsheetml/2006/main">
  <authors>
    <author>STA</author>
  </authors>
  <commentList>
    <comment ref="A1" authorId="0">
      <text>
        <r>
          <rPr>
            <sz val="11"/>
            <rFont val="Tahoma"/>
            <family val="2"/>
          </rPr>
          <t>[EURO/TargetSheet/Tuloslaskelma/ 0/#EuroPrice information for undoing changes/EURO]</t>
        </r>
      </text>
    </comment>
  </commentList>
</comments>
</file>

<file path=xl/sharedStrings.xml><?xml version="1.0" encoding="utf-8"?>
<sst xmlns="http://schemas.openxmlformats.org/spreadsheetml/2006/main" count="40" uniqueCount="39">
  <si>
    <t>HELSINGIN SEURAKUNTAYHTYMÄ</t>
  </si>
  <si>
    <t>TULOSLASKELMAOSA</t>
  </si>
  <si>
    <t>Verotulot</t>
  </si>
  <si>
    <t>Keskusrahastomaksut</t>
  </si>
  <si>
    <t>Toimintakate</t>
  </si>
  <si>
    <t>Verotusmenot</t>
  </si>
  <si>
    <t>Vuosikate</t>
  </si>
  <si>
    <t>Poistot ja arvonalentumiset</t>
  </si>
  <si>
    <t>Tilikauden tulos</t>
  </si>
  <si>
    <t>Tilikauden yli-/alijäämä</t>
  </si>
  <si>
    <t>Korvaukset</t>
  </si>
  <si>
    <t>Maksutuotot</t>
  </si>
  <si>
    <t>Vuokratuotot</t>
  </si>
  <si>
    <t>Kolehdit ja lahjoitukset</t>
  </si>
  <si>
    <t>Tuet ja avustukset</t>
  </si>
  <si>
    <t>Henkilöstökulut</t>
  </si>
  <si>
    <t>Palvelujen ostot</t>
  </si>
  <si>
    <t>Aineet, tarvikkeet ja tavarat</t>
  </si>
  <si>
    <t>Annetut avustukset</t>
  </si>
  <si>
    <t>Tilinpäätössiirtojen kertymät</t>
  </si>
  <si>
    <t>(ulkoinen)</t>
  </si>
  <si>
    <t>Rahoitustuotot ja -kulut</t>
  </si>
  <si>
    <t>Korkotuotot</t>
  </si>
  <si>
    <t>Arvonalentumiset sijoituksista</t>
  </si>
  <si>
    <t>Korkomenot</t>
  </si>
  <si>
    <t>Myyntivoitot</t>
  </si>
  <si>
    <t>Muut rahoitusmenot(sij.kiint)</t>
  </si>
  <si>
    <t>Muut rahoitustulot (sis.sij.kiinteistöt)</t>
  </si>
  <si>
    <t>Muut toimintakulut</t>
  </si>
  <si>
    <t>Myyntituotot</t>
  </si>
  <si>
    <t>Metsätalouden tuotot</t>
  </si>
  <si>
    <t>Muut toimintatuotot</t>
  </si>
  <si>
    <t>Toimintatuotot</t>
  </si>
  <si>
    <t>Toimintakulut</t>
  </si>
  <si>
    <t>Vuokrakulut</t>
  </si>
  <si>
    <t>Talousarvio 
2020</t>
  </si>
  <si>
    <t xml:space="preserve">
Talousarvio
2020 yhteensä</t>
  </si>
  <si>
    <t xml:space="preserve">
Aiemmat ta-muutokset</t>
  </si>
  <si>
    <t>Ta-muutos-ehdotus</t>
  </si>
</sst>
</file>

<file path=xl/styles.xml><?xml version="1.0" encoding="utf-8"?>
<styleSheet xmlns="http://schemas.openxmlformats.org/spreadsheetml/2006/main">
  <numFmts count="5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mk&quot;;\-#,##0\ &quot;mk&quot;"/>
    <numFmt numFmtId="167" formatCode="#,##0\ &quot;mk&quot;;[Red]\-#,##0\ &quot;mk&quot;"/>
    <numFmt numFmtId="168" formatCode="#,##0.00\ &quot;mk&quot;;\-#,##0.00\ &quot;mk&quot;"/>
    <numFmt numFmtId="169" formatCode="#,##0.00\ &quot;mk&quot;;[Red]\-#,##0.00\ &quot;mk&quot;"/>
    <numFmt numFmtId="170" formatCode="_-* #,##0\ &quot;mk&quot;_-;\-* #,##0\ &quot;mk&quot;_-;_-* &quot;-&quot;\ &quot;mk&quot;_-;_-@_-"/>
    <numFmt numFmtId="171" formatCode="_-* #,##0\ _m_k_-;\-* #,##0\ _m_k_-;_-* &quot;-&quot;\ _m_k_-;_-@_-"/>
    <numFmt numFmtId="172" formatCode="_-* #,##0.00\ &quot;mk&quot;_-;\-* #,##0.00\ &quot;mk&quot;_-;_-* &quot;-&quot;??\ &quot;mk&quot;_-;_-@_-"/>
    <numFmt numFmtId="173" formatCode="_-* #,##0.00\ _m_k_-;\-* #,##0.00\ _m_k_-;_-* &quot;-&quot;??\ _m_k_-;_-@_-"/>
    <numFmt numFmtId="174" formatCode="0.0\ %"/>
    <numFmt numFmtId="175" formatCode="&quot;€&quot;\ #,##0.00;&quot;€&quot;\ \-#,##0.00"/>
    <numFmt numFmtId="176" formatCode="#,##0\ &quot;FIM&quot;;\-#,##0\ &quot;FIM&quot;"/>
    <numFmt numFmtId="177" formatCode="#,##0\ &quot;FIM&quot;;[Red]\-#,##0\ &quot;FIM&quot;"/>
    <numFmt numFmtId="178" formatCode="#,##0.00\ &quot;FIM&quot;;\-#,##0.00\ &quot;FIM&quot;"/>
    <numFmt numFmtId="179" formatCode="#,##0.00\ &quot;FIM&quot;;[Red]\-#,##0.00\ &quot;FIM&quot;"/>
    <numFmt numFmtId="180" formatCode="_-* #,##0\ &quot;FIM&quot;_-;\-* #,##0\ &quot;FIM&quot;_-;_-* &quot;-&quot;\ &quot;FIM&quot;_-;_-@_-"/>
    <numFmt numFmtId="181" formatCode="_-* #,##0\ _F_I_M_-;\-* #,##0\ _F_I_M_-;_-* &quot;-&quot;\ _F_I_M_-;_-@_-"/>
    <numFmt numFmtId="182" formatCode="_-* #,##0.00\ &quot;FIM&quot;_-;\-* #,##0.00\ &quot;FIM&quot;_-;_-* &quot;-&quot;??\ &quot;FIM&quot;_-;_-@_-"/>
    <numFmt numFmtId="183" formatCode="_-* #,##0.00\ _F_I_M_-;\-* #,##0.00\ _F_I_M_-;_-* &quot;-&quot;??\ _F_I_M_-;_-@_-"/>
    <numFmt numFmtId="184" formatCode="d/m/yy"/>
    <numFmt numFmtId="185" formatCode="d/m/yy\ h:mm"/>
    <numFmt numFmtId="186" formatCode="0#"/>
    <numFmt numFmtId="187" formatCode="00#"/>
    <numFmt numFmtId="188" formatCode="###,###,###"/>
    <numFmt numFmtId="189" formatCode="0.0%"/>
    <numFmt numFmtId="190" formatCode="00"/>
    <numFmt numFmtId="191" formatCode="#,###,###"/>
    <numFmt numFmtId="192" formatCode="0##,###,###"/>
    <numFmt numFmtId="193" formatCode="##,###,###"/>
    <numFmt numFmtId="194" formatCode="##,###,###.##"/>
    <numFmt numFmtId="195" formatCode="##,###,###.00"/>
    <numFmt numFmtId="196" formatCode="##,###,###.#0"/>
    <numFmt numFmtId="197" formatCode="0##,###,###.##"/>
    <numFmt numFmtId="198" formatCode="###,###,#00"/>
    <numFmt numFmtId="199" formatCode="###,###,000"/>
    <numFmt numFmtId="200" formatCode="###,###"/>
    <numFmt numFmtId="201" formatCode="#########"/>
    <numFmt numFmtId="202" formatCode="#,##0.0"/>
    <numFmt numFmtId="203" formatCode="0.0"/>
    <numFmt numFmtId="204" formatCode="d\.m\.yyyy"/>
    <numFmt numFmtId="205" formatCode="#,##0.00\ [$€];[Red]\-#,##0.00\ [$€]"/>
    <numFmt numFmtId="206" formatCode="#,##0.00\ [$€-1];[Red]\-#,##0.00\ [$€-1]"/>
    <numFmt numFmtId="207" formatCode="#,##0\ [$€-1];[Red]\-#,##0\ [$€-1]"/>
    <numFmt numFmtId="208" formatCode="#,##0\ [$€-1];\-#,##0\ [$€-1]"/>
    <numFmt numFmtId="209" formatCode="#,##0.000"/>
  </numFmts>
  <fonts count="67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u val="single"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Helv"/>
      <family val="0"/>
    </font>
    <font>
      <u val="single"/>
      <sz val="12"/>
      <name val="Arial"/>
      <family val="2"/>
    </font>
    <font>
      <sz val="9"/>
      <name val="Arial"/>
      <family val="2"/>
    </font>
    <font>
      <sz val="11"/>
      <name val="Tahoma"/>
      <family val="2"/>
    </font>
    <font>
      <b/>
      <sz val="12"/>
      <name val="Arial Narrow"/>
      <family val="2"/>
    </font>
    <font>
      <i/>
      <sz val="10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i/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2"/>
      <color indexed="9"/>
      <name val="Arial"/>
      <family val="2"/>
    </font>
    <font>
      <sz val="10"/>
      <color indexed="9"/>
      <name val="Arial"/>
      <family val="2"/>
    </font>
    <font>
      <u val="single"/>
      <sz val="10"/>
      <color indexed="9"/>
      <name val="Arial"/>
      <family val="2"/>
    </font>
    <font>
      <i/>
      <sz val="10"/>
      <color indexed="9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2"/>
      <color theme="0"/>
      <name val="Arial"/>
      <family val="2"/>
    </font>
    <font>
      <sz val="10"/>
      <color theme="0"/>
      <name val="Arial"/>
      <family val="2"/>
    </font>
    <font>
      <u val="single"/>
      <sz val="10"/>
      <color theme="0"/>
      <name val="Arial"/>
      <family val="2"/>
    </font>
    <font>
      <i/>
      <sz val="10"/>
      <color theme="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9"/>
      <color rgb="FFFF0000"/>
      <name val="Arial"/>
      <family val="2"/>
    </font>
    <font>
      <sz val="10"/>
      <color rgb="FFFF0000"/>
      <name val="Arial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205" fontId="7" fillId="0" borderId="0" applyFont="0" applyFill="0" applyBorder="0" applyAlignment="0" applyProtection="0"/>
    <xf numFmtId="0" fontId="0" fillId="26" borderId="1" applyNumberFormat="0" applyFont="0" applyAlignment="0" applyProtection="0"/>
    <xf numFmtId="0" fontId="43" fillId="27" borderId="0" applyNumberFormat="0" applyBorder="0" applyAlignment="0" applyProtection="0"/>
    <xf numFmtId="0" fontId="44" fillId="28" borderId="0" applyNumberFormat="0" applyBorder="0" applyAlignment="0" applyProtection="0"/>
    <xf numFmtId="0" fontId="45" fillId="29" borderId="2" applyNumberFormat="0" applyAlignment="0" applyProtection="0"/>
    <xf numFmtId="0" fontId="46" fillId="0" borderId="3" applyNumberFormat="0" applyFill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54" fillId="31" borderId="2" applyNumberFormat="0" applyAlignment="0" applyProtection="0"/>
    <xf numFmtId="0" fontId="55" fillId="32" borderId="8" applyNumberFormat="0" applyAlignment="0" applyProtection="0"/>
    <xf numFmtId="0" fontId="56" fillId="29" borderId="9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7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5" fillId="0" borderId="0" xfId="0" applyFont="1" applyAlignment="1">
      <alignment vertical="center"/>
    </xf>
    <xf numFmtId="0" fontId="5" fillId="0" borderId="12" xfId="0" applyFont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0" fillId="0" borderId="13" xfId="0" applyBorder="1" applyAlignment="1">
      <alignment/>
    </xf>
    <xf numFmtId="0" fontId="5" fillId="0" borderId="14" xfId="0" applyFont="1" applyBorder="1" applyAlignment="1">
      <alignment vertical="center"/>
    </xf>
    <xf numFmtId="3" fontId="0" fillId="0" borderId="0" xfId="0" applyNumberFormat="1" applyAlignment="1">
      <alignment/>
    </xf>
    <xf numFmtId="3" fontId="5" fillId="0" borderId="0" xfId="0" applyNumberFormat="1" applyFont="1" applyAlignment="1">
      <alignment vertical="center"/>
    </xf>
    <xf numFmtId="3" fontId="8" fillId="0" borderId="0" xfId="0" applyNumberFormat="1" applyFont="1" applyAlignment="1">
      <alignment horizontal="center" vertical="center"/>
    </xf>
    <xf numFmtId="0" fontId="0" fillId="0" borderId="15" xfId="0" applyBorder="1" applyAlignment="1">
      <alignment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12" xfId="0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vertical="center"/>
    </xf>
    <xf numFmtId="3" fontId="0" fillId="0" borderId="0" xfId="0" applyNumberFormat="1" applyAlignment="1">
      <alignment vertical="center"/>
    </xf>
    <xf numFmtId="0" fontId="9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3" fontId="3" fillId="0" borderId="13" xfId="0" applyNumberFormat="1" applyFont="1" applyFill="1" applyBorder="1" applyAlignment="1">
      <alignment vertical="center"/>
    </xf>
    <xf numFmtId="3" fontId="3" fillId="0" borderId="19" xfId="0" applyNumberFormat="1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3" fontId="4" fillId="0" borderId="14" xfId="0" applyNumberFormat="1" applyFont="1" applyFill="1" applyBorder="1" applyAlignment="1">
      <alignment vertical="center"/>
    </xf>
    <xf numFmtId="3" fontId="4" fillId="0" borderId="12" xfId="0" applyNumberFormat="1" applyFont="1" applyFill="1" applyBorder="1" applyAlignment="1">
      <alignment vertical="center"/>
    </xf>
    <xf numFmtId="3" fontId="3" fillId="0" borderId="14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3" fontId="0" fillId="0" borderId="14" xfId="0" applyNumberFormat="1" applyFont="1" applyFill="1" applyBorder="1" applyAlignment="1">
      <alignment vertical="center"/>
    </xf>
    <xf numFmtId="3" fontId="0" fillId="0" borderId="19" xfId="0" applyNumberFormat="1" applyFont="1" applyFill="1" applyBorder="1" applyAlignment="1">
      <alignment vertical="center"/>
    </xf>
    <xf numFmtId="3" fontId="0" fillId="0" borderId="12" xfId="0" applyNumberFormat="1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3" fontId="2" fillId="0" borderId="0" xfId="0" applyNumberFormat="1" applyFont="1" applyAlignment="1">
      <alignment vertical="center"/>
    </xf>
    <xf numFmtId="3" fontId="0" fillId="0" borderId="14" xfId="0" applyNumberFormat="1" applyFont="1" applyBorder="1" applyAlignment="1">
      <alignment vertical="center"/>
    </xf>
    <xf numFmtId="3" fontId="0" fillId="0" borderId="19" xfId="0" applyNumberFormat="1" applyFont="1" applyBorder="1" applyAlignment="1">
      <alignment vertical="center"/>
    </xf>
    <xf numFmtId="3" fontId="1" fillId="0" borderId="0" xfId="0" applyNumberFormat="1" applyFont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3" fontId="4" fillId="0" borderId="0" xfId="0" applyNumberFormat="1" applyFont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0" xfId="0" applyFont="1" applyAlignment="1">
      <alignment vertical="center"/>
    </xf>
    <xf numFmtId="3" fontId="0" fillId="0" borderId="0" xfId="0" applyNumberFormat="1" applyFont="1" applyAlignment="1">
      <alignment vertical="center"/>
    </xf>
    <xf numFmtId="0" fontId="6" fillId="0" borderId="12" xfId="0" applyFont="1" applyBorder="1" applyAlignment="1">
      <alignment vertical="center"/>
    </xf>
    <xf numFmtId="3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3" fontId="2" fillId="0" borderId="14" xfId="0" applyNumberFormat="1" applyFont="1" applyFill="1" applyBorder="1" applyAlignment="1">
      <alignment vertical="center"/>
    </xf>
    <xf numFmtId="3" fontId="2" fillId="0" borderId="19" xfId="0" applyNumberFormat="1" applyFont="1" applyFill="1" applyBorder="1" applyAlignment="1">
      <alignment vertical="center"/>
    </xf>
    <xf numFmtId="3" fontId="2" fillId="0" borderId="12" xfId="0" applyNumberFormat="1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3" fontId="0" fillId="0" borderId="15" xfId="0" applyNumberFormat="1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9" fillId="0" borderId="10" xfId="0" applyFon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3" fontId="58" fillId="0" borderId="0" xfId="0" applyNumberFormat="1" applyFont="1" applyFill="1" applyBorder="1" applyAlignment="1">
      <alignment vertical="center"/>
    </xf>
    <xf numFmtId="0" fontId="58" fillId="0" borderId="0" xfId="0" applyFont="1" applyFill="1" applyBorder="1" applyAlignment="1">
      <alignment vertical="center"/>
    </xf>
    <xf numFmtId="3" fontId="59" fillId="0" borderId="0" xfId="0" applyNumberFormat="1" applyFont="1" applyFill="1" applyBorder="1" applyAlignment="1">
      <alignment vertical="center"/>
    </xf>
    <xf numFmtId="0" fontId="59" fillId="0" borderId="0" xfId="0" applyFont="1" applyFill="1" applyBorder="1" applyAlignment="1">
      <alignment vertical="center"/>
    </xf>
    <xf numFmtId="0" fontId="60" fillId="0" borderId="0" xfId="0" applyFont="1" applyFill="1" applyBorder="1" applyAlignment="1">
      <alignment/>
    </xf>
    <xf numFmtId="3" fontId="60" fillId="0" borderId="0" xfId="0" applyNumberFormat="1" applyFont="1" applyFill="1" applyBorder="1" applyAlignment="1">
      <alignment/>
    </xf>
    <xf numFmtId="0" fontId="61" fillId="0" borderId="0" xfId="0" applyFont="1" applyFill="1" applyBorder="1" applyAlignment="1">
      <alignment/>
    </xf>
    <xf numFmtId="3" fontId="61" fillId="0" borderId="0" xfId="0" applyNumberFormat="1" applyFont="1" applyFill="1" applyBorder="1" applyAlignment="1">
      <alignment/>
    </xf>
    <xf numFmtId="0" fontId="61" fillId="0" borderId="0" xfId="0" applyFont="1" applyFill="1" applyBorder="1" applyAlignment="1">
      <alignment vertical="center"/>
    </xf>
    <xf numFmtId="3" fontId="62" fillId="33" borderId="0" xfId="0" applyNumberFormat="1" applyFont="1" applyFill="1" applyBorder="1" applyAlignment="1">
      <alignment/>
    </xf>
    <xf numFmtId="3" fontId="63" fillId="33" borderId="0" xfId="0" applyNumberFormat="1" applyFont="1" applyFill="1" applyBorder="1" applyAlignment="1">
      <alignment/>
    </xf>
    <xf numFmtId="3" fontId="64" fillId="33" borderId="0" xfId="0" applyNumberFormat="1" applyFont="1" applyFill="1" applyBorder="1" applyAlignment="1">
      <alignment/>
    </xf>
    <xf numFmtId="3" fontId="9" fillId="33" borderId="0" xfId="0" applyNumberFormat="1" applyFont="1" applyFill="1" applyBorder="1" applyAlignment="1">
      <alignment/>
    </xf>
    <xf numFmtId="3" fontId="13" fillId="33" borderId="0" xfId="0" applyNumberFormat="1" applyFont="1" applyFill="1" applyBorder="1" applyAlignment="1">
      <alignment/>
    </xf>
    <xf numFmtId="9" fontId="14" fillId="33" borderId="0" xfId="0" applyNumberFormat="1" applyFont="1" applyFill="1" applyBorder="1" applyAlignment="1">
      <alignment/>
    </xf>
    <xf numFmtId="3" fontId="14" fillId="33" borderId="0" xfId="0" applyNumberFormat="1" applyFont="1" applyFill="1" applyBorder="1" applyAlignment="1">
      <alignment/>
    </xf>
    <xf numFmtId="0" fontId="15" fillId="0" borderId="0" xfId="0" applyFont="1" applyFill="1" applyBorder="1" applyAlignment="1">
      <alignment vertical="center"/>
    </xf>
    <xf numFmtId="0" fontId="9" fillId="0" borderId="0" xfId="0" applyFont="1" applyBorder="1" applyAlignment="1">
      <alignment vertical="center"/>
    </xf>
    <xf numFmtId="3" fontId="4" fillId="0" borderId="19" xfId="0" applyNumberFormat="1" applyFont="1" applyFill="1" applyBorder="1" applyAlignment="1">
      <alignment vertical="center"/>
    </xf>
    <xf numFmtId="3" fontId="0" fillId="0" borderId="14" xfId="0" applyNumberFormat="1" applyBorder="1" applyAlignment="1">
      <alignment vertical="center"/>
    </xf>
    <xf numFmtId="3" fontId="4" fillId="0" borderId="14" xfId="0" applyNumberFormat="1" applyFont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9" fillId="0" borderId="19" xfId="0" applyFont="1" applyBorder="1" applyAlignment="1">
      <alignment vertical="center"/>
    </xf>
    <xf numFmtId="3" fontId="2" fillId="0" borderId="19" xfId="0" applyNumberFormat="1" applyFont="1" applyBorder="1" applyAlignment="1">
      <alignment vertical="center"/>
    </xf>
    <xf numFmtId="3" fontId="65" fillId="0" borderId="19" xfId="0" applyNumberFormat="1" applyFont="1" applyBorder="1" applyAlignment="1">
      <alignment vertical="center"/>
    </xf>
    <xf numFmtId="3" fontId="0" fillId="0" borderId="0" xfId="0" applyNumberFormat="1" applyFont="1" applyAlignment="1">
      <alignment horizontal="center" vertical="center"/>
    </xf>
  </cellXfs>
  <cellStyles count="48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Euro" xfId="39"/>
    <cellStyle name="Huomautus" xfId="40"/>
    <cellStyle name="Huono" xfId="41"/>
    <cellStyle name="Hyvä" xfId="42"/>
    <cellStyle name="Laskenta" xfId="43"/>
    <cellStyle name="Linkitetty solu" xfId="44"/>
    <cellStyle name="Neutraali" xfId="45"/>
    <cellStyle name="Otsikko" xfId="46"/>
    <cellStyle name="Otsikko 1" xfId="47"/>
    <cellStyle name="Otsikko 2" xfId="48"/>
    <cellStyle name="Otsikko 3" xfId="49"/>
    <cellStyle name="Otsikko 4" xfId="50"/>
    <cellStyle name="Comma" xfId="51"/>
    <cellStyle name="Comma [0]" xfId="52"/>
    <cellStyle name="Percent" xfId="53"/>
    <cellStyle name="Selittävä teksti" xfId="54"/>
    <cellStyle name="Summa" xfId="55"/>
    <cellStyle name="Syöttö" xfId="56"/>
    <cellStyle name="Tarkistussolu" xfId="57"/>
    <cellStyle name="Tulostus" xfId="58"/>
    <cellStyle name="Currency" xfId="59"/>
    <cellStyle name="Currency [0]" xfId="60"/>
    <cellStyle name="Varoitusteksti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51"/>
  <sheetViews>
    <sheetView showGridLines="0" tabSelected="1" zoomScalePageLayoutView="0" workbookViewId="0" topLeftCell="A1">
      <selection activeCell="K20" sqref="K20"/>
    </sheetView>
  </sheetViews>
  <sheetFormatPr defaultColWidth="9.140625" defaultRowHeight="12.75"/>
  <cols>
    <col min="1" max="1" width="6.00390625" style="0" customWidth="1"/>
    <col min="2" max="2" width="2.7109375" style="0" customWidth="1"/>
    <col min="3" max="3" width="5.7109375" style="0" customWidth="1"/>
    <col min="4" max="4" width="24.8515625" style="0" customWidth="1"/>
    <col min="5" max="5" width="16.8515625" style="0" customWidth="1"/>
    <col min="6" max="6" width="15.7109375" style="0" customWidth="1"/>
    <col min="7" max="7" width="16.421875" style="0" customWidth="1"/>
    <col min="8" max="8" width="15.57421875" style="0" customWidth="1"/>
    <col min="9" max="9" width="16.421875" style="0" customWidth="1"/>
    <col min="10" max="10" width="34.57421875" style="12" customWidth="1"/>
    <col min="11" max="11" width="19.140625" style="0" customWidth="1"/>
    <col min="12" max="14" width="15.7109375" style="12" customWidth="1"/>
    <col min="15" max="16" width="10.7109375" style="0" bestFit="1" customWidth="1"/>
  </cols>
  <sheetData>
    <row r="1" ht="12.75">
      <c r="I1" s="15"/>
    </row>
    <row r="2" spans="2:9" ht="3.75" customHeight="1">
      <c r="B2" s="2"/>
      <c r="C2" s="1"/>
      <c r="D2" s="1"/>
      <c r="E2" s="1"/>
      <c r="F2" s="1"/>
      <c r="G2" s="1"/>
      <c r="H2" s="1"/>
      <c r="I2" s="10"/>
    </row>
    <row r="3" spans="2:14" s="3" customFormat="1" ht="19.5" customHeight="1">
      <c r="B3" s="4"/>
      <c r="C3" s="5" t="s">
        <v>0</v>
      </c>
      <c r="D3" s="6"/>
      <c r="E3" s="7"/>
      <c r="F3" s="7"/>
      <c r="G3" s="7"/>
      <c r="H3" s="7"/>
      <c r="I3" s="11"/>
      <c r="J3" s="13"/>
      <c r="L3" s="13"/>
      <c r="M3" s="13"/>
      <c r="N3" s="13"/>
    </row>
    <row r="4" spans="2:14" s="3" customFormat="1" ht="19.5" customHeight="1">
      <c r="B4" s="4"/>
      <c r="C4" s="5" t="s">
        <v>1</v>
      </c>
      <c r="D4" s="6"/>
      <c r="E4" s="7"/>
      <c r="F4" s="7"/>
      <c r="G4" s="6"/>
      <c r="H4" s="6"/>
      <c r="I4" s="11"/>
      <c r="J4" s="13"/>
      <c r="L4" s="13"/>
      <c r="M4" s="13"/>
      <c r="N4" s="13"/>
    </row>
    <row r="5" spans="2:14" s="3" customFormat="1" ht="16.5" customHeight="1">
      <c r="B5" s="4"/>
      <c r="C5" s="19" t="s">
        <v>20</v>
      </c>
      <c r="D5" s="6"/>
      <c r="E5" s="7"/>
      <c r="F5" s="7"/>
      <c r="G5" s="7"/>
      <c r="H5" s="7"/>
      <c r="I5" s="11"/>
      <c r="J5" s="13"/>
      <c r="L5" s="13"/>
      <c r="M5" s="13"/>
      <c r="N5" s="13"/>
    </row>
    <row r="6" spans="2:14" s="20" customFormat="1" ht="3.75" customHeight="1">
      <c r="B6" s="21"/>
      <c r="C6" s="22"/>
      <c r="D6" s="23"/>
      <c r="E6" s="24"/>
      <c r="F6" s="24"/>
      <c r="G6" s="24"/>
      <c r="H6" s="24"/>
      <c r="I6" s="25"/>
      <c r="J6" s="26"/>
      <c r="L6" s="26"/>
      <c r="M6" s="26"/>
      <c r="N6" s="26"/>
    </row>
    <row r="7" spans="2:14" s="8" customFormat="1" ht="43.5" customHeight="1">
      <c r="B7" s="9"/>
      <c r="C7" s="7"/>
      <c r="D7" s="7"/>
      <c r="E7" s="16" t="s">
        <v>35</v>
      </c>
      <c r="F7" s="18" t="s">
        <v>37</v>
      </c>
      <c r="G7" s="18" t="s">
        <v>36</v>
      </c>
      <c r="H7" s="17" t="s">
        <v>38</v>
      </c>
      <c r="I7" s="17" t="s">
        <v>36</v>
      </c>
      <c r="J7" s="14"/>
      <c r="L7" s="14"/>
      <c r="M7" s="14"/>
      <c r="N7" s="14"/>
    </row>
    <row r="8" spans="2:14" s="20" customFormat="1" ht="12.75">
      <c r="B8" s="27"/>
      <c r="C8" s="28"/>
      <c r="D8" s="29"/>
      <c r="E8" s="30"/>
      <c r="F8" s="31"/>
      <c r="G8" s="27"/>
      <c r="H8" s="90"/>
      <c r="I8" s="25"/>
      <c r="J8" s="26"/>
      <c r="L8" s="26"/>
      <c r="M8" s="26"/>
      <c r="N8" s="26"/>
    </row>
    <row r="9" spans="2:14" s="3" customFormat="1" ht="15.75">
      <c r="B9" s="4"/>
      <c r="C9" s="32" t="s">
        <v>32</v>
      </c>
      <c r="D9" s="33"/>
      <c r="E9" s="34">
        <f>SUM(E11:E18)</f>
        <v>17201372</v>
      </c>
      <c r="F9" s="34">
        <f>SUM(F11:F18)</f>
        <v>0</v>
      </c>
      <c r="G9" s="35">
        <f>SUM(G11:G18)</f>
        <v>17201372</v>
      </c>
      <c r="H9" s="87">
        <f>SUM(H11:H18)</f>
        <v>-1700000</v>
      </c>
      <c r="I9" s="89">
        <f>+G9+H9</f>
        <v>15501372</v>
      </c>
      <c r="J9" s="13"/>
      <c r="L9" s="13"/>
      <c r="M9" s="13"/>
      <c r="N9" s="13"/>
    </row>
    <row r="10" spans="2:14" s="20" customFormat="1" ht="4.5" customHeight="1">
      <c r="B10" s="27"/>
      <c r="C10" s="28"/>
      <c r="D10" s="29"/>
      <c r="E10" s="36"/>
      <c r="F10" s="31"/>
      <c r="G10" s="27"/>
      <c r="H10" s="91"/>
      <c r="I10" s="25"/>
      <c r="J10" s="26"/>
      <c r="L10" s="26"/>
      <c r="M10" s="26"/>
      <c r="N10" s="26"/>
    </row>
    <row r="11" spans="2:16" s="20" customFormat="1" ht="12.75">
      <c r="B11" s="27"/>
      <c r="C11" s="37" t="s">
        <v>10</v>
      </c>
      <c r="D11" s="37"/>
      <c r="E11" s="38">
        <v>4914730</v>
      </c>
      <c r="F11" s="39"/>
      <c r="G11" s="40">
        <f>+E11+F11</f>
        <v>4914730</v>
      </c>
      <c r="H11" s="44"/>
      <c r="I11" s="88">
        <f>+G11+H11</f>
        <v>4914730</v>
      </c>
      <c r="J11" s="26"/>
      <c r="L11" s="26"/>
      <c r="M11" s="26"/>
      <c r="N11" s="26"/>
      <c r="O11" s="26"/>
      <c r="P11" s="26"/>
    </row>
    <row r="12" spans="2:16" s="20" customFormat="1" ht="12.75">
      <c r="B12" s="27"/>
      <c r="C12" s="37" t="s">
        <v>29</v>
      </c>
      <c r="D12" s="37"/>
      <c r="E12" s="38">
        <v>2646980</v>
      </c>
      <c r="F12" s="39"/>
      <c r="G12" s="40">
        <f aca="true" t="shared" si="0" ref="G12:G18">+E12+F12</f>
        <v>2646980</v>
      </c>
      <c r="H12" s="44">
        <v>-1700000</v>
      </c>
      <c r="I12" s="88">
        <f aca="true" t="shared" si="1" ref="I12:I18">+G12+H12</f>
        <v>946980</v>
      </c>
      <c r="J12" s="26"/>
      <c r="L12" s="26"/>
      <c r="M12" s="26"/>
      <c r="N12" s="26"/>
      <c r="O12" s="26"/>
      <c r="P12" s="26"/>
    </row>
    <row r="13" spans="2:16" s="20" customFormat="1" ht="12.75">
      <c r="B13" s="27"/>
      <c r="C13" s="37" t="s">
        <v>11</v>
      </c>
      <c r="D13" s="37"/>
      <c r="E13" s="38">
        <v>5155352</v>
      </c>
      <c r="F13" s="39"/>
      <c r="G13" s="40">
        <f t="shared" si="0"/>
        <v>5155352</v>
      </c>
      <c r="H13" s="44"/>
      <c r="I13" s="88">
        <f t="shared" si="1"/>
        <v>5155352</v>
      </c>
      <c r="J13" s="26"/>
      <c r="L13" s="26"/>
      <c r="M13" s="26"/>
      <c r="N13" s="26"/>
      <c r="O13" s="26"/>
      <c r="P13" s="26"/>
    </row>
    <row r="14" spans="2:16" s="20" customFormat="1" ht="12.75">
      <c r="B14" s="27"/>
      <c r="C14" s="37" t="s">
        <v>12</v>
      </c>
      <c r="D14" s="37"/>
      <c r="E14" s="38">
        <v>2401030</v>
      </c>
      <c r="F14" s="39"/>
      <c r="G14" s="40">
        <f t="shared" si="0"/>
        <v>2401030</v>
      </c>
      <c r="H14" s="44"/>
      <c r="I14" s="88">
        <f t="shared" si="1"/>
        <v>2401030</v>
      </c>
      <c r="J14" s="26"/>
      <c r="L14" s="26"/>
      <c r="M14" s="26"/>
      <c r="N14" s="26"/>
      <c r="O14" s="26"/>
      <c r="P14" s="26"/>
    </row>
    <row r="15" spans="2:16" s="20" customFormat="1" ht="12.75">
      <c r="B15" s="27"/>
      <c r="C15" s="37" t="s">
        <v>30</v>
      </c>
      <c r="D15" s="37"/>
      <c r="E15" s="38">
        <v>25000</v>
      </c>
      <c r="F15" s="39"/>
      <c r="G15" s="40">
        <f t="shared" si="0"/>
        <v>25000</v>
      </c>
      <c r="H15" s="44"/>
      <c r="I15" s="88">
        <f t="shared" si="1"/>
        <v>25000</v>
      </c>
      <c r="J15" s="26"/>
      <c r="L15" s="26"/>
      <c r="M15" s="26"/>
      <c r="N15" s="26"/>
      <c r="O15" s="26"/>
      <c r="P15" s="26"/>
    </row>
    <row r="16" spans="2:16" s="20" customFormat="1" ht="12.75">
      <c r="B16" s="27"/>
      <c r="C16" s="37" t="s">
        <v>13</v>
      </c>
      <c r="D16" s="37"/>
      <c r="E16" s="38">
        <v>1021740</v>
      </c>
      <c r="F16" s="39"/>
      <c r="G16" s="40">
        <f t="shared" si="0"/>
        <v>1021740</v>
      </c>
      <c r="H16" s="44"/>
      <c r="I16" s="88">
        <f t="shared" si="1"/>
        <v>1021740</v>
      </c>
      <c r="J16" s="26"/>
      <c r="L16" s="26"/>
      <c r="M16" s="26"/>
      <c r="N16" s="26"/>
      <c r="O16" s="26"/>
      <c r="P16" s="26"/>
    </row>
    <row r="17" spans="2:16" s="20" customFormat="1" ht="12.75">
      <c r="B17" s="27"/>
      <c r="C17" s="37" t="s">
        <v>14</v>
      </c>
      <c r="D17" s="37"/>
      <c r="E17" s="38">
        <v>999540</v>
      </c>
      <c r="F17" s="39"/>
      <c r="G17" s="40">
        <f t="shared" si="0"/>
        <v>999540</v>
      </c>
      <c r="H17" s="44"/>
      <c r="I17" s="88">
        <f t="shared" si="1"/>
        <v>999540</v>
      </c>
      <c r="J17" s="26"/>
      <c r="L17" s="26"/>
      <c r="M17" s="26"/>
      <c r="N17" s="26"/>
      <c r="O17" s="26"/>
      <c r="P17" s="26"/>
    </row>
    <row r="18" spans="2:16" s="20" customFormat="1" ht="12.75">
      <c r="B18" s="27"/>
      <c r="C18" s="41" t="s">
        <v>31</v>
      </c>
      <c r="D18" s="37"/>
      <c r="E18" s="38">
        <v>37000</v>
      </c>
      <c r="F18" s="39"/>
      <c r="G18" s="40">
        <f t="shared" si="0"/>
        <v>37000</v>
      </c>
      <c r="H18" s="44"/>
      <c r="I18" s="88">
        <f t="shared" si="1"/>
        <v>37000</v>
      </c>
      <c r="J18" s="26"/>
      <c r="L18" s="42"/>
      <c r="M18" s="42"/>
      <c r="N18" s="42"/>
      <c r="O18" s="26"/>
      <c r="P18" s="26"/>
    </row>
    <row r="19" spans="2:14" s="20" customFormat="1" ht="12.75">
      <c r="B19" s="27"/>
      <c r="C19" s="37"/>
      <c r="D19" s="37"/>
      <c r="E19" s="38"/>
      <c r="F19" s="44"/>
      <c r="G19" s="27"/>
      <c r="H19" s="91"/>
      <c r="I19" s="25"/>
      <c r="J19" s="26"/>
      <c r="L19" s="45"/>
      <c r="M19" s="45"/>
      <c r="N19" s="45"/>
    </row>
    <row r="20" spans="2:14" s="48" customFormat="1" ht="15.75">
      <c r="B20" s="46"/>
      <c r="C20" s="47" t="s">
        <v>33</v>
      </c>
      <c r="D20" s="32"/>
      <c r="E20" s="34">
        <f>SUM(E22:E27)</f>
        <v>-107651294</v>
      </c>
      <c r="F20" s="34">
        <f>SUM(F22:F27)</f>
        <v>-787000</v>
      </c>
      <c r="G20" s="35">
        <f>SUM(G22:G27)</f>
        <v>-108438294</v>
      </c>
      <c r="H20" s="87">
        <f>SUM(H22:H27)</f>
        <v>0</v>
      </c>
      <c r="I20" s="34">
        <f>+G20+H20</f>
        <v>-108438294</v>
      </c>
      <c r="J20" s="26"/>
      <c r="L20" s="49"/>
      <c r="M20" s="49"/>
      <c r="N20" s="49"/>
    </row>
    <row r="21" spans="2:14" s="20" customFormat="1" ht="4.5" customHeight="1">
      <c r="B21" s="27"/>
      <c r="C21" s="28"/>
      <c r="D21" s="29"/>
      <c r="E21" s="36"/>
      <c r="F21" s="31"/>
      <c r="G21" s="27"/>
      <c r="H21" s="91"/>
      <c r="I21" s="25"/>
      <c r="J21" s="26"/>
      <c r="L21" s="26"/>
      <c r="M21" s="26"/>
      <c r="N21" s="26"/>
    </row>
    <row r="22" spans="2:14" s="20" customFormat="1" ht="14.25">
      <c r="B22" s="27"/>
      <c r="C22" s="41" t="s">
        <v>15</v>
      </c>
      <c r="D22" s="37"/>
      <c r="E22" s="38">
        <v>-57585345</v>
      </c>
      <c r="F22" s="39"/>
      <c r="G22" s="40">
        <f aca="true" t="shared" si="2" ref="G22:G27">+E22+F22</f>
        <v>-57585345</v>
      </c>
      <c r="H22" s="44"/>
      <c r="I22" s="88">
        <f aca="true" t="shared" si="3" ref="I22:I27">+G22+H22</f>
        <v>-57585345</v>
      </c>
      <c r="J22" s="26"/>
      <c r="K22" s="82"/>
      <c r="L22" s="45"/>
      <c r="M22" s="26"/>
      <c r="N22" s="26"/>
    </row>
    <row r="23" spans="2:11" s="51" customFormat="1" ht="14.25">
      <c r="B23" s="27"/>
      <c r="C23" s="41" t="s">
        <v>16</v>
      </c>
      <c r="D23" s="37"/>
      <c r="E23" s="38">
        <v>-28661656</v>
      </c>
      <c r="F23" s="39">
        <v>-787000</v>
      </c>
      <c r="G23" s="40">
        <f>+E23+F23</f>
        <v>-29448656</v>
      </c>
      <c r="H23" s="44"/>
      <c r="I23" s="88">
        <f t="shared" si="3"/>
        <v>-29448656</v>
      </c>
      <c r="J23" s="52"/>
      <c r="K23" s="83"/>
    </row>
    <row r="24" spans="2:11" s="51" customFormat="1" ht="14.25">
      <c r="B24" s="27"/>
      <c r="C24" s="41" t="s">
        <v>34</v>
      </c>
      <c r="D24" s="37"/>
      <c r="E24" s="38">
        <v>-2917256</v>
      </c>
      <c r="F24" s="39"/>
      <c r="G24" s="40">
        <f t="shared" si="2"/>
        <v>-2917256</v>
      </c>
      <c r="H24" s="44"/>
      <c r="I24" s="88">
        <f t="shared" si="3"/>
        <v>-2917256</v>
      </c>
      <c r="J24" s="52"/>
      <c r="K24" s="84"/>
    </row>
    <row r="25" spans="2:11" s="51" customFormat="1" ht="14.25">
      <c r="B25" s="27"/>
      <c r="C25" s="41" t="s">
        <v>17</v>
      </c>
      <c r="D25" s="37"/>
      <c r="E25" s="38">
        <v>-9684150</v>
      </c>
      <c r="F25" s="39"/>
      <c r="G25" s="40">
        <f t="shared" si="2"/>
        <v>-9684150</v>
      </c>
      <c r="H25" s="93"/>
      <c r="I25" s="88">
        <f t="shared" si="3"/>
        <v>-9684150</v>
      </c>
      <c r="J25" s="52"/>
      <c r="K25" s="84"/>
    </row>
    <row r="26" spans="2:11" s="51" customFormat="1" ht="14.25">
      <c r="B26" s="27"/>
      <c r="C26" s="41" t="s">
        <v>18</v>
      </c>
      <c r="D26" s="37"/>
      <c r="E26" s="38">
        <v>-4803019</v>
      </c>
      <c r="F26" s="39"/>
      <c r="G26" s="40">
        <f t="shared" si="2"/>
        <v>-4803019</v>
      </c>
      <c r="H26" s="44"/>
      <c r="I26" s="88">
        <f t="shared" si="3"/>
        <v>-4803019</v>
      </c>
      <c r="J26" s="52"/>
      <c r="K26" s="84"/>
    </row>
    <row r="27" spans="2:11" s="51" customFormat="1" ht="14.25">
      <c r="B27" s="27"/>
      <c r="C27" s="41" t="s">
        <v>28</v>
      </c>
      <c r="D27" s="37"/>
      <c r="E27" s="38">
        <v>-3999868</v>
      </c>
      <c r="F27" s="39"/>
      <c r="G27" s="40">
        <f t="shared" si="2"/>
        <v>-3999868</v>
      </c>
      <c r="H27" s="44"/>
      <c r="I27" s="88">
        <f t="shared" si="3"/>
        <v>-3999868</v>
      </c>
      <c r="J27" s="52"/>
      <c r="K27" s="84"/>
    </row>
    <row r="28" spans="2:17" s="51" customFormat="1" ht="14.25">
      <c r="B28" s="27"/>
      <c r="C28" s="41"/>
      <c r="D28" s="37"/>
      <c r="E28" s="43"/>
      <c r="F28" s="44"/>
      <c r="G28" s="27"/>
      <c r="H28" s="91"/>
      <c r="I28" s="50"/>
      <c r="J28" s="52"/>
      <c r="K28" s="84"/>
      <c r="L28" s="72"/>
      <c r="M28" s="72"/>
      <c r="N28" s="72"/>
      <c r="O28" s="72"/>
      <c r="P28" s="72"/>
      <c r="Q28" s="72"/>
    </row>
    <row r="29" spans="2:17" s="55" customFormat="1" ht="15.75">
      <c r="B29" s="53"/>
      <c r="C29" s="47" t="s">
        <v>4</v>
      </c>
      <c r="D29" s="6"/>
      <c r="E29" s="34">
        <f>+E9+E20</f>
        <v>-90449922</v>
      </c>
      <c r="F29" s="34">
        <f>+F9+F20</f>
        <v>-787000</v>
      </c>
      <c r="G29" s="35">
        <f>+G9+G20</f>
        <v>-91236922</v>
      </c>
      <c r="H29" s="87">
        <f>+H9+H20</f>
        <v>-1700000</v>
      </c>
      <c r="I29" s="34">
        <f>+I9+I20</f>
        <v>-92936922</v>
      </c>
      <c r="J29" s="54"/>
      <c r="K29" s="84"/>
      <c r="L29" s="69"/>
      <c r="M29" s="69"/>
      <c r="N29" s="69"/>
      <c r="O29" s="70"/>
      <c r="P29" s="70"/>
      <c r="Q29" s="70"/>
    </row>
    <row r="30" spans="2:17" s="20" customFormat="1" ht="14.25">
      <c r="B30" s="27"/>
      <c r="C30" s="37"/>
      <c r="D30" s="37"/>
      <c r="E30" s="43"/>
      <c r="F30" s="44"/>
      <c r="G30" s="27"/>
      <c r="H30" s="91"/>
      <c r="I30" s="25"/>
      <c r="J30" s="26"/>
      <c r="K30" s="82"/>
      <c r="L30" s="71"/>
      <c r="M30" s="71"/>
      <c r="N30" s="71"/>
      <c r="O30" s="72"/>
      <c r="P30" s="72"/>
      <c r="Q30" s="72"/>
    </row>
    <row r="31" spans="2:17" s="20" customFormat="1" ht="15">
      <c r="B31" s="27"/>
      <c r="C31" s="41" t="s">
        <v>2</v>
      </c>
      <c r="D31" s="37"/>
      <c r="E31" s="38">
        <v>93000000</v>
      </c>
      <c r="F31" s="39">
        <v>-4000000</v>
      </c>
      <c r="G31" s="40">
        <f>+E31+F31</f>
        <v>89000000</v>
      </c>
      <c r="H31" s="44">
        <v>700000</v>
      </c>
      <c r="I31" s="88">
        <f>+G31+H31</f>
        <v>89700000</v>
      </c>
      <c r="J31" s="94"/>
      <c r="K31" s="78"/>
      <c r="L31" s="73"/>
      <c r="M31" s="72"/>
      <c r="N31" s="74">
        <f>SUM(N32:N37)</f>
        <v>16382573</v>
      </c>
      <c r="O31" s="74">
        <f>SUM(O32:O37)</f>
        <v>13000000</v>
      </c>
      <c r="P31" s="74">
        <f>SUM(P32:P37)</f>
        <v>29382573</v>
      </c>
      <c r="Q31" s="72"/>
    </row>
    <row r="32" spans="2:17" s="20" customFormat="1" ht="14.25">
      <c r="B32" s="27"/>
      <c r="C32" s="41" t="s">
        <v>5</v>
      </c>
      <c r="D32" s="37"/>
      <c r="E32" s="38">
        <v>-1400000</v>
      </c>
      <c r="F32" s="39"/>
      <c r="G32" s="40">
        <f>+E32+F32</f>
        <v>-1400000</v>
      </c>
      <c r="H32" s="44"/>
      <c r="I32" s="88">
        <f>+G32+H32</f>
        <v>-1400000</v>
      </c>
      <c r="J32" s="26"/>
      <c r="K32" s="79"/>
      <c r="L32" s="75" t="s">
        <v>22</v>
      </c>
      <c r="M32" s="72"/>
      <c r="N32" s="76">
        <v>0</v>
      </c>
      <c r="O32" s="76"/>
      <c r="P32" s="76">
        <f aca="true" t="shared" si="4" ref="P32:P37">O32+N32</f>
        <v>0</v>
      </c>
      <c r="Q32" s="72"/>
    </row>
    <row r="33" spans="2:17" s="20" customFormat="1" ht="14.25">
      <c r="B33" s="27"/>
      <c r="C33" s="41" t="s">
        <v>3</v>
      </c>
      <c r="D33" s="37"/>
      <c r="E33" s="38">
        <v>-9100000</v>
      </c>
      <c r="F33" s="39"/>
      <c r="G33" s="40">
        <f>+E33+F33</f>
        <v>-9100000</v>
      </c>
      <c r="H33" s="44"/>
      <c r="I33" s="88">
        <f>+G33+H33</f>
        <v>-9100000</v>
      </c>
      <c r="J33" s="26"/>
      <c r="K33" s="79"/>
      <c r="L33" s="75" t="s">
        <v>27</v>
      </c>
      <c r="M33" s="72"/>
      <c r="N33" s="76">
        <f>17716840-N34+5000000</f>
        <v>13916840</v>
      </c>
      <c r="O33" s="76">
        <v>-2000000</v>
      </c>
      <c r="P33" s="76">
        <f t="shared" si="4"/>
        <v>11916840</v>
      </c>
      <c r="Q33" s="72"/>
    </row>
    <row r="34" spans="2:17" s="20" customFormat="1" ht="14.25">
      <c r="B34" s="27"/>
      <c r="C34" s="41" t="s">
        <v>21</v>
      </c>
      <c r="D34" s="37"/>
      <c r="E34" s="38">
        <v>6871737</v>
      </c>
      <c r="F34" s="38"/>
      <c r="G34" s="40">
        <f>+E34+F34</f>
        <v>6871737</v>
      </c>
      <c r="H34" s="44"/>
      <c r="I34" s="88">
        <f>+G34+H34</f>
        <v>6871737</v>
      </c>
      <c r="J34" s="52"/>
      <c r="K34" s="79"/>
      <c r="L34" s="77" t="s">
        <v>25</v>
      </c>
      <c r="M34" s="72"/>
      <c r="N34" s="76">
        <v>8800000</v>
      </c>
      <c r="O34" s="76">
        <v>15000000</v>
      </c>
      <c r="P34" s="76">
        <f t="shared" si="4"/>
        <v>23800000</v>
      </c>
      <c r="Q34" s="72"/>
    </row>
    <row r="35" spans="2:17" s="55" customFormat="1" ht="15.75">
      <c r="B35" s="53"/>
      <c r="C35" s="47" t="s">
        <v>6</v>
      </c>
      <c r="D35" s="6"/>
      <c r="E35" s="34">
        <f>+E29+E31+E32+E33+E34</f>
        <v>-1078185</v>
      </c>
      <c r="F35" s="34">
        <f>+F29+F31+F32+F33+F34</f>
        <v>-4787000</v>
      </c>
      <c r="G35" s="35">
        <f>+G29+G31+G32+G33+G34</f>
        <v>-5865185</v>
      </c>
      <c r="H35" s="87">
        <f>+H29+H31+H32+H33+H34</f>
        <v>-1000000</v>
      </c>
      <c r="I35" s="34">
        <f>+I29+I31+I32+I33+I34</f>
        <v>-6865185</v>
      </c>
      <c r="J35" s="54"/>
      <c r="K35" s="79"/>
      <c r="L35" s="75" t="s">
        <v>23</v>
      </c>
      <c r="M35" s="72"/>
      <c r="N35" s="76">
        <v>0</v>
      </c>
      <c r="O35" s="76"/>
      <c r="P35" s="76">
        <f t="shared" si="4"/>
        <v>0</v>
      </c>
      <c r="Q35" s="70"/>
    </row>
    <row r="36" spans="2:17" s="20" customFormat="1" ht="12.75">
      <c r="B36" s="27"/>
      <c r="C36" s="37"/>
      <c r="D36" s="37"/>
      <c r="E36" s="43"/>
      <c r="F36" s="44"/>
      <c r="G36" s="27"/>
      <c r="H36" s="91"/>
      <c r="I36" s="25"/>
      <c r="J36" s="26"/>
      <c r="K36" s="80"/>
      <c r="L36" s="75" t="s">
        <v>24</v>
      </c>
      <c r="M36" s="72"/>
      <c r="N36" s="76">
        <v>-210000</v>
      </c>
      <c r="O36" s="76"/>
      <c r="P36" s="76">
        <f t="shared" si="4"/>
        <v>-210000</v>
      </c>
      <c r="Q36" s="72"/>
    </row>
    <row r="37" spans="2:17" s="20" customFormat="1" ht="12.75">
      <c r="B37" s="27"/>
      <c r="C37" s="41" t="s">
        <v>7</v>
      </c>
      <c r="D37" s="37"/>
      <c r="E37" s="38">
        <v>-8412958</v>
      </c>
      <c r="F37" s="39"/>
      <c r="G37" s="40">
        <f>+E37+F37</f>
        <v>-8412958</v>
      </c>
      <c r="H37" s="44"/>
      <c r="I37" s="88">
        <f>+G37+H37</f>
        <v>-8412958</v>
      </c>
      <c r="J37" s="26"/>
      <c r="K37" s="81"/>
      <c r="L37" s="75" t="s">
        <v>26</v>
      </c>
      <c r="M37" s="72"/>
      <c r="N37" s="76">
        <v>-6124267</v>
      </c>
      <c r="O37" s="76"/>
      <c r="P37" s="76">
        <f t="shared" si="4"/>
        <v>-6124267</v>
      </c>
      <c r="Q37" s="72"/>
    </row>
    <row r="38" spans="2:17" s="20" customFormat="1" ht="12.75">
      <c r="B38" s="27"/>
      <c r="C38" s="56"/>
      <c r="D38" s="29"/>
      <c r="E38" s="57"/>
      <c r="F38" s="58"/>
      <c r="G38" s="59"/>
      <c r="H38" s="92"/>
      <c r="I38" s="25"/>
      <c r="J38" s="26"/>
      <c r="K38" s="81"/>
      <c r="L38" s="71"/>
      <c r="M38" s="71"/>
      <c r="N38" s="71"/>
      <c r="O38" s="72"/>
      <c r="P38" s="72"/>
      <c r="Q38" s="72"/>
    </row>
    <row r="39" spans="2:17" s="55" customFormat="1" ht="15.75">
      <c r="B39" s="53"/>
      <c r="C39" s="47" t="s">
        <v>8</v>
      </c>
      <c r="D39" s="6"/>
      <c r="E39" s="34">
        <f>+E35+E37</f>
        <v>-9491143</v>
      </c>
      <c r="F39" s="34">
        <f>+F35+F37</f>
        <v>-4787000</v>
      </c>
      <c r="G39" s="35">
        <f>+G35+G37</f>
        <v>-14278143</v>
      </c>
      <c r="H39" s="87">
        <f>+H35+H37</f>
        <v>-1000000</v>
      </c>
      <c r="I39" s="34">
        <f>+I35+I37</f>
        <v>-15278143</v>
      </c>
      <c r="J39" s="54"/>
      <c r="K39" s="78"/>
      <c r="L39" s="69"/>
      <c r="M39" s="69"/>
      <c r="N39" s="69"/>
      <c r="O39" s="70"/>
      <c r="P39" s="70"/>
      <c r="Q39" s="70"/>
    </row>
    <row r="40" spans="2:14" s="20" customFormat="1" ht="14.25">
      <c r="B40" s="27"/>
      <c r="C40" s="37"/>
      <c r="D40" s="37"/>
      <c r="E40" s="43"/>
      <c r="F40" s="44"/>
      <c r="G40" s="27"/>
      <c r="H40" s="91"/>
      <c r="I40" s="25"/>
      <c r="J40" s="26"/>
      <c r="K40" s="82"/>
      <c r="L40" s="26"/>
      <c r="M40" s="26"/>
      <c r="N40" s="26"/>
    </row>
    <row r="41" spans="2:14" s="20" customFormat="1" ht="14.25">
      <c r="B41" s="27"/>
      <c r="C41" s="41" t="s">
        <v>19</v>
      </c>
      <c r="D41" s="37"/>
      <c r="E41" s="38">
        <v>865000</v>
      </c>
      <c r="F41" s="39"/>
      <c r="G41" s="40">
        <f>+E41</f>
        <v>865000</v>
      </c>
      <c r="H41" s="44"/>
      <c r="I41" s="88">
        <f>+G41+H41</f>
        <v>865000</v>
      </c>
      <c r="J41" s="26"/>
      <c r="K41" s="79"/>
      <c r="L41" s="26"/>
      <c r="M41" s="26"/>
      <c r="N41" s="26"/>
    </row>
    <row r="42" spans="2:14" s="20" customFormat="1" ht="15">
      <c r="B42" s="27"/>
      <c r="C42" s="41"/>
      <c r="D42" s="37"/>
      <c r="E42" s="43"/>
      <c r="F42" s="44"/>
      <c r="G42" s="27"/>
      <c r="H42" s="91"/>
      <c r="I42" s="25"/>
      <c r="J42" s="26"/>
      <c r="K42" s="78"/>
      <c r="L42" s="26"/>
      <c r="M42" s="26"/>
      <c r="N42" s="26"/>
    </row>
    <row r="43" spans="2:14" s="55" customFormat="1" ht="15.75">
      <c r="B43" s="53"/>
      <c r="C43" s="85" t="s">
        <v>9</v>
      </c>
      <c r="D43" s="6"/>
      <c r="E43" s="34">
        <f>+E39+E41</f>
        <v>-8626143</v>
      </c>
      <c r="F43" s="34">
        <f>+F39+F41</f>
        <v>-4787000</v>
      </c>
      <c r="G43" s="35">
        <f>+G39+G41</f>
        <v>-13413143</v>
      </c>
      <c r="H43" s="87">
        <f>+H39+H41</f>
        <v>-1000000</v>
      </c>
      <c r="I43" s="89">
        <f>+G43+H43</f>
        <v>-14413143</v>
      </c>
      <c r="J43" s="54"/>
      <c r="K43" s="82"/>
      <c r="L43" s="54"/>
      <c r="M43" s="54"/>
      <c r="N43" s="54"/>
    </row>
    <row r="44" spans="2:14" s="20" customFormat="1" ht="15">
      <c r="B44" s="60"/>
      <c r="C44" s="61"/>
      <c r="D44" s="61"/>
      <c r="E44" s="62"/>
      <c r="F44" s="62"/>
      <c r="G44" s="63"/>
      <c r="H44" s="63"/>
      <c r="I44" s="64"/>
      <c r="J44" s="26"/>
      <c r="K44" s="78"/>
      <c r="L44" s="26"/>
      <c r="M44" s="26"/>
      <c r="N44" s="26"/>
    </row>
    <row r="45" spans="2:14" s="20" customFormat="1" ht="15">
      <c r="B45" s="65"/>
      <c r="C45" s="37"/>
      <c r="D45" s="37"/>
      <c r="E45" s="66"/>
      <c r="F45" s="66"/>
      <c r="G45" s="65"/>
      <c r="H45" s="86"/>
      <c r="J45" s="26"/>
      <c r="K45" s="78"/>
      <c r="L45" s="26"/>
      <c r="M45" s="26"/>
      <c r="N45" s="26"/>
    </row>
    <row r="46" spans="3:14" s="20" customFormat="1" ht="12.75">
      <c r="C46" s="41"/>
      <c r="E46" s="26"/>
      <c r="F46" s="26"/>
      <c r="J46" s="26"/>
      <c r="L46" s="26"/>
      <c r="M46" s="26"/>
      <c r="N46" s="26"/>
    </row>
    <row r="47" spans="7:14" s="20" customFormat="1" ht="12.75">
      <c r="G47" s="26"/>
      <c r="H47" s="26"/>
      <c r="J47" s="26"/>
      <c r="L47" s="26"/>
      <c r="M47" s="26"/>
      <c r="N47" s="26"/>
    </row>
    <row r="48" spans="10:14" s="20" customFormat="1" ht="12.75">
      <c r="J48" s="26"/>
      <c r="L48" s="26"/>
      <c r="M48" s="26"/>
      <c r="N48" s="26"/>
    </row>
    <row r="49" spans="3:14" s="20" customFormat="1" ht="12.75">
      <c r="C49" s="67"/>
      <c r="D49" s="68"/>
      <c r="J49" s="26"/>
      <c r="L49" s="26"/>
      <c r="M49" s="26"/>
      <c r="N49" s="26"/>
    </row>
    <row r="50" spans="10:14" s="20" customFormat="1" ht="12.75">
      <c r="J50" s="26"/>
      <c r="L50" s="26"/>
      <c r="M50" s="26"/>
      <c r="N50" s="26"/>
    </row>
    <row r="51" spans="10:14" s="20" customFormat="1" ht="12.75">
      <c r="J51" s="26"/>
      <c r="L51" s="26"/>
      <c r="M51" s="26"/>
      <c r="N51" s="26"/>
    </row>
  </sheetData>
  <sheetProtection/>
  <printOptions/>
  <pageMargins left="0.24" right="0.26" top="0.59" bottom="0.27" header="0.21" footer="0.27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Helsingin seurakuntayhtymä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MNI</dc:creator>
  <cp:keywords/>
  <dc:description/>
  <cp:lastModifiedBy>Berner Susanne</cp:lastModifiedBy>
  <cp:lastPrinted>2017-11-10T09:01:20Z</cp:lastPrinted>
  <dcterms:created xsi:type="dcterms:W3CDTF">2000-04-26T06:42:12Z</dcterms:created>
  <dcterms:modified xsi:type="dcterms:W3CDTF">2020-09-15T07:16:48Z</dcterms:modified>
  <cp:category/>
  <cp:version/>
  <cp:contentType/>
  <cp:contentStatus/>
</cp:coreProperties>
</file>