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1hki15\home\zb024042\Desktop\"/>
    </mc:Choice>
  </mc:AlternateContent>
  <bookViews>
    <workbookView xWindow="120" yWindow="128" windowWidth="12308" windowHeight="6908"/>
  </bookViews>
  <sheets>
    <sheet name="Taul1" sheetId="1" r:id="rId1"/>
    <sheet name="Taul2" sheetId="2" r:id="rId2"/>
    <sheet name="Taul3" sheetId="3" r:id="rId3"/>
  </sheets>
  <definedNames>
    <definedName name="OLE_LINK1" localSheetId="0">Taul1!$A$2</definedName>
    <definedName name="_xlnm.Print_Area" localSheetId="0">Taul1!$A$1:$I$137</definedName>
  </definedNames>
  <calcPr calcId="162913"/>
</workbook>
</file>

<file path=xl/calcChain.xml><?xml version="1.0" encoding="utf-8"?>
<calcChain xmlns="http://schemas.openxmlformats.org/spreadsheetml/2006/main">
  <c r="G9" i="1" l="1"/>
  <c r="G5" i="1"/>
  <c r="G2" i="1"/>
  <c r="I113" i="1"/>
  <c r="I68" i="1"/>
  <c r="I61" i="1"/>
  <c r="I28" i="1"/>
  <c r="I31" i="1"/>
  <c r="I39" i="1"/>
  <c r="I56" i="1"/>
  <c r="I64" i="1"/>
  <c r="I66" i="1"/>
  <c r="I70" i="1"/>
  <c r="I72" i="1"/>
  <c r="I74" i="1"/>
  <c r="I76" i="1"/>
  <c r="I88" i="1"/>
  <c r="I90" i="1"/>
  <c r="I98" i="1"/>
  <c r="I100" i="1"/>
  <c r="I102" i="1"/>
  <c r="I104" i="1"/>
  <c r="I115" i="1"/>
  <c r="I119" i="1"/>
  <c r="I121" i="1"/>
  <c r="I123" i="1"/>
  <c r="I126" i="1"/>
  <c r="I135" i="1" s="1"/>
  <c r="I132" i="1"/>
  <c r="H68" i="1"/>
  <c r="G10" i="1"/>
  <c r="I62" i="1" l="1"/>
  <c r="I134" i="1"/>
  <c r="I133" i="1"/>
  <c r="I136" i="1" s="1"/>
  <c r="H70" i="1"/>
  <c r="E70" i="1"/>
  <c r="D70" i="1"/>
  <c r="C70" i="1"/>
  <c r="E68" i="1"/>
  <c r="H113" i="1"/>
  <c r="I137" i="1" l="1"/>
  <c r="H126" i="1"/>
  <c r="H135" i="1" s="1"/>
  <c r="H88" i="1"/>
  <c r="H102" i="1" l="1"/>
  <c r="F10" i="1"/>
  <c r="F9" i="1" s="1"/>
  <c r="H132" i="1"/>
  <c r="H123" i="1"/>
  <c r="H121" i="1"/>
  <c r="H119" i="1"/>
  <c r="H115" i="1"/>
  <c r="H104" i="1"/>
  <c r="H100" i="1"/>
  <c r="H98" i="1"/>
  <c r="H90" i="1"/>
  <c r="H76" i="1"/>
  <c r="H74" i="1"/>
  <c r="H72" i="1"/>
  <c r="H66" i="1"/>
  <c r="H64" i="1"/>
  <c r="H61" i="1"/>
  <c r="H56" i="1"/>
  <c r="H39" i="1"/>
  <c r="H31" i="1"/>
  <c r="H28" i="1"/>
  <c r="F2" i="1" l="1"/>
  <c r="F5" i="1"/>
  <c r="H62" i="1"/>
  <c r="H133" i="1" s="1"/>
  <c r="H136" i="1" s="1"/>
  <c r="D61" i="1"/>
  <c r="H134" i="1" l="1"/>
  <c r="D98" i="1"/>
  <c r="E98" i="1"/>
  <c r="D74" i="1"/>
  <c r="E74" i="1"/>
  <c r="D66" i="1"/>
  <c r="E66" i="1"/>
  <c r="E61" i="1"/>
  <c r="E56" i="1"/>
  <c r="C61" i="1"/>
  <c r="E132" i="1"/>
  <c r="E126" i="1"/>
  <c r="E123" i="1"/>
  <c r="E121" i="1"/>
  <c r="E119" i="1"/>
  <c r="E115" i="1"/>
  <c r="E113" i="1"/>
  <c r="E104" i="1"/>
  <c r="E100" i="1"/>
  <c r="E90" i="1"/>
  <c r="E88" i="1"/>
  <c r="E76" i="1"/>
  <c r="E72" i="1"/>
  <c r="E64" i="1"/>
  <c r="E39" i="1"/>
  <c r="E31" i="1"/>
  <c r="E28" i="1"/>
  <c r="D10" i="1"/>
  <c r="D12" i="1" l="1"/>
  <c r="E62" i="1"/>
  <c r="D126" i="1"/>
  <c r="D121" i="1"/>
  <c r="D113" i="1"/>
  <c r="D88" i="1"/>
  <c r="D56" i="1"/>
  <c r="D39" i="1"/>
  <c r="D31" i="1"/>
  <c r="D28" i="1"/>
  <c r="E133" i="1" l="1"/>
  <c r="D62" i="1"/>
  <c r="D133" i="1" s="1"/>
  <c r="C10" i="1"/>
  <c r="C12" i="1" l="1"/>
  <c r="K3" i="2"/>
  <c r="G10" i="2"/>
  <c r="H10" i="2" s="1"/>
  <c r="F10" i="2"/>
  <c r="E10" i="2"/>
  <c r="D10" i="2"/>
  <c r="C10" i="2"/>
  <c r="C126" i="1"/>
  <c r="C113" i="1"/>
  <c r="B10" i="1"/>
  <c r="B12" i="1" s="1"/>
  <c r="C102" i="1"/>
  <c r="C56" i="1"/>
  <c r="C28" i="1"/>
  <c r="C98" i="1"/>
  <c r="C117" i="1"/>
  <c r="C121" i="1"/>
  <c r="H10" i="1" l="1"/>
  <c r="C88" i="1"/>
  <c r="C74" i="1"/>
  <c r="C66" i="1"/>
  <c r="C39" i="1"/>
  <c r="C31" i="1"/>
  <c r="C62" i="1" l="1"/>
  <c r="C133" i="1" s="1"/>
  <c r="H137" i="1"/>
</calcChain>
</file>

<file path=xl/sharedStrings.xml><?xml version="1.0" encoding="utf-8"?>
<sst xmlns="http://schemas.openxmlformats.org/spreadsheetml/2006/main" count="291" uniqueCount="180">
  <si>
    <t>Paulinumin pappisseminaari, teologinen koulutus</t>
  </si>
  <si>
    <t>kohdemaa</t>
  </si>
  <si>
    <t>Namibia</t>
  </si>
  <si>
    <t>ELCIN työntekijäkoulutus/ ulkomainen sitpendi</t>
  </si>
  <si>
    <t>Tansania</t>
  </si>
  <si>
    <t>Bolivian lut. kirkon teologinen koulutus</t>
  </si>
  <si>
    <t>Bolivia</t>
  </si>
  <si>
    <t>Peshawarin hiippakunnan kummilapsityö</t>
  </si>
  <si>
    <t>Pakistan</t>
  </si>
  <si>
    <t>koulutus</t>
  </si>
  <si>
    <t>koulutus yhteensä</t>
  </si>
  <si>
    <t>rakennus ja korjaushankkeet</t>
  </si>
  <si>
    <t>Dessien kirkkorakennus</t>
  </si>
  <si>
    <t>Etiopia</t>
  </si>
  <si>
    <t>Nepal</t>
  </si>
  <si>
    <t>Israel</t>
  </si>
  <si>
    <t>rakennus ja korjaushankkeet yhteensä</t>
  </si>
  <si>
    <t>Kiina</t>
  </si>
  <si>
    <t>Thaimaa</t>
  </si>
  <si>
    <t>SUOMEN LÄHETYSSEURA</t>
  </si>
  <si>
    <t>SUOMEN EV.LUT.KANSANLÄHETYS</t>
  </si>
  <si>
    <t>Venäjä</t>
  </si>
  <si>
    <t>003 Ev.lut. Lähetysyhdistys Kylväjä</t>
  </si>
  <si>
    <t>001 Suomen Lähetysseura</t>
  </si>
  <si>
    <t>002 Suomen ev.lut. Kansanlähetys</t>
  </si>
  <si>
    <t>004 Suomen Pipliaseura</t>
  </si>
  <si>
    <t>005 Sanansaattajat</t>
  </si>
  <si>
    <t>006 Suomen Luterilainen Evankeliumiyhdistys</t>
  </si>
  <si>
    <t>007 Svenska Lutherska Evangeliföreningen</t>
  </si>
  <si>
    <t>008 Kirkon Ulkomaanapu</t>
  </si>
  <si>
    <t>Talousarvioavustukset yhteensä</t>
  </si>
  <si>
    <t>EV.LUT. LÄHETYSYHDISTYS KYLVÄJÄ</t>
  </si>
  <si>
    <t>SUOMEN PIPLIASEURA</t>
  </si>
  <si>
    <t>Kenian Pipliaseuran käännöshankkeet</t>
  </si>
  <si>
    <t>Malawin pipliaseuran käännöshankkeet</t>
  </si>
  <si>
    <t>Sambian pipliaseuran käännöshankkeet</t>
  </si>
  <si>
    <t>Ugandan pipliaseuran hankkeet</t>
  </si>
  <si>
    <t>Venäjän pipliaseuran käännöshankkeet</t>
  </si>
  <si>
    <t>Yhtyneet raamattuseurat</t>
  </si>
  <si>
    <t>Projektityöntekijä SAT-7:n farsinkielisellä osastolla</t>
  </si>
  <si>
    <t>Kypros</t>
  </si>
  <si>
    <t>Studion rakentaminen, Jeypore Evangelical Lutheran Church</t>
  </si>
  <si>
    <t>Intia</t>
  </si>
  <si>
    <t>MARTINUS-SÄÄTIÖ</t>
  </si>
  <si>
    <t>Onandjokwen sairaalan peruskorjaus</t>
  </si>
  <si>
    <t>KIRKON ULKOMAANAPU</t>
  </si>
  <si>
    <t>Talousarvio- ja projektiavustukset yhteensä</t>
  </si>
  <si>
    <t>%-osuus</t>
  </si>
  <si>
    <t>Haiti</t>
  </si>
  <si>
    <t>Kenia</t>
  </si>
  <si>
    <t>Malawi</t>
  </si>
  <si>
    <t>Sambia</t>
  </si>
  <si>
    <t>Uganda</t>
  </si>
  <si>
    <t>myönn. 2011</t>
  </si>
  <si>
    <t>HELSINGIN SEURAKUNTAYHTYMÄ
KOHDENTAMATTOMAT TALOUSARVIOAVUSTUKSET LÄHETYKSELLE JA KV. DIAKONIALLE</t>
  </si>
  <si>
    <t>Ebenezer teologinen seminaari</t>
  </si>
  <si>
    <t>Mekong-alueen yhteistyö</t>
  </si>
  <si>
    <t>Mekong</t>
  </si>
  <si>
    <t>Seurakuntatyön ja kirkkojen toiminnan vahvistaminen</t>
  </si>
  <si>
    <t>Seurakuntatyön ja kirkkojen toiminnan vahvistaminen yhteensä</t>
  </si>
  <si>
    <t>Yhteiskunnallisen oikeudenmukaisuuden ja rauhantyön edistäminen</t>
  </si>
  <si>
    <t>Yhteiskunnallisen oikeudenmukaisuuden ja rauhantyön edistäminen yht.</t>
  </si>
  <si>
    <t>Etiopian kirkon perhe- ja naistyö</t>
  </si>
  <si>
    <t>Namibian kirkon perhetyö</t>
  </si>
  <si>
    <t>SUOMEN LÄHETYSSEURA YHTEENSÄ</t>
  </si>
  <si>
    <t>SUOMEN EV.LUT.KANSANLÄHETYS YHTEENSÄ</t>
  </si>
  <si>
    <t>Paikallisradio-ohjelmia opiskelijoille Kiinaan (FEBC:n projekti)</t>
  </si>
  <si>
    <t>Mediatutkimushanke Kiinassa Angel Essay Prize</t>
  </si>
  <si>
    <t>Kriisiradiotyö Aasiassa, kaksi kriisiradiopakettia valmiustilaan</t>
  </si>
  <si>
    <t>Aasia</t>
  </si>
  <si>
    <t>Intian luterilaiset kirkot LML:n kautta (UELCI) 3-vuotinen projekti</t>
  </si>
  <si>
    <t>SUOMI-ETELÄ-AFRIKKASEURA</t>
  </si>
  <si>
    <t>Mikroyrittäjyysprojekti Eteläisen Afrikan evankelis-luterilaisen kirkon kanssa</t>
  </si>
  <si>
    <t>eteläinen Afrikka</t>
  </si>
  <si>
    <t>SUOMI-ETELÄ-AFRIKKASEURA YHTEENSÄ</t>
  </si>
  <si>
    <t>INKERIN EV.LUT. KIRKKO</t>
  </si>
  <si>
    <t>Kazanin kirkkohanke</t>
  </si>
  <si>
    <t>INKERIN EV.LUT. KIRKKO YHTEENSÄ</t>
  </si>
  <si>
    <t>myönn 2012</t>
  </si>
  <si>
    <t>Hsinchun teologinen seminaari</t>
  </si>
  <si>
    <t>Taiwan</t>
  </si>
  <si>
    <t>Jordanian ja pyhän maan evankelis-luterilaisen kirkon tuki ELCJHL</t>
  </si>
  <si>
    <t>Thaimaan luterilaisen kirkon diakonia</t>
  </si>
  <si>
    <t>KOHDENNETUT JA PROJEKTIANOMUKSET</t>
  </si>
  <si>
    <t>myönn 2013</t>
  </si>
  <si>
    <t>anomus2014</t>
  </si>
  <si>
    <t>esitys 2014</t>
  </si>
  <si>
    <t>VUOSI 2014</t>
  </si>
  <si>
    <t>Thaimaan ev.lut.kirkon naisten ensikoti - Armonkoti</t>
  </si>
  <si>
    <t>Proyecto Verena wells Caranavi, aymaratyttöjen sisäoppilaitos</t>
  </si>
  <si>
    <t>Botswanan luterilaisen kirkon työ</t>
  </si>
  <si>
    <t>NCES AIDS-orpojen tuki</t>
  </si>
  <si>
    <t>Rajamaakunnan terveydenhuoltotyö</t>
  </si>
  <si>
    <r>
      <t xml:space="preserve">Bolivia </t>
    </r>
    <r>
      <rPr>
        <b/>
        <sz val="10"/>
        <rFont val="Arial"/>
        <family val="2"/>
      </rPr>
      <t>uusi</t>
    </r>
  </si>
  <si>
    <t>ELVD lähetystyö</t>
  </si>
  <si>
    <t>Morogoron hiippakunnan lähetystyö</t>
  </si>
  <si>
    <t>uusi</t>
  </si>
  <si>
    <t>Kambodzan koulutusprojekti</t>
  </si>
  <si>
    <t>Etelä-Amerikan vähemmistökielet</t>
  </si>
  <si>
    <t>Bolivia, ketsua</t>
  </si>
  <si>
    <t>HELSINGIN DIAKONISSALAITOS</t>
  </si>
  <si>
    <t>HELSINGIN DIAKONISSALAITOS YHTEENSÄ</t>
  </si>
  <si>
    <t>Kummikylähanke Romanian Valea Seacăan</t>
  </si>
  <si>
    <t>EV.LUT. LÄHETYSYHDISTYS KYLVÄJÄ YHTEENSÄ</t>
  </si>
  <si>
    <t>SUOMEN PIPLIASEURA YHTEENSÄ</t>
  </si>
  <si>
    <t>SANANSAATTAJAT YHTEENSÄ</t>
  </si>
  <si>
    <t>MARTINUS-SÄÄTIÖ YHTEENSÄ</t>
  </si>
  <si>
    <t>KIRKON ULKOMAANAPU YHTEENSÄ</t>
  </si>
  <si>
    <t>VUOSI 2015</t>
  </si>
  <si>
    <t>myönn 2014</t>
  </si>
  <si>
    <t>Botswane</t>
  </si>
  <si>
    <t>Tuki rauhan ja sovinnon edistämiseksi</t>
  </si>
  <si>
    <t>Tuki rauhan ja sovinnon edistämiseksi yhteensä</t>
  </si>
  <si>
    <t>Koulurakennus Haitiin maanjärstyksessä tuhoutuneen  koulun tilalle</t>
  </si>
  <si>
    <t xml:space="preserve">Myanmarin lasten ja nuorten koulutus –hankke </t>
  </si>
  <si>
    <t>VUOSI 2016</t>
  </si>
  <si>
    <t>myönn 2015</t>
  </si>
  <si>
    <t>Palestiina</t>
  </si>
  <si>
    <t>Israel/ 2013 Jordania</t>
  </si>
  <si>
    <t>Syyria</t>
  </si>
  <si>
    <t>Lähi-idän kriisityöhön SAT-7:n kouluohjelmiin pakolaislapsille</t>
  </si>
  <si>
    <t>Suvivirsi-kampanja</t>
  </si>
  <si>
    <t xml:space="preserve">Koulutushankkeisiin </t>
  </si>
  <si>
    <t>myönn 2016</t>
  </si>
  <si>
    <t>VUOSI 2017</t>
  </si>
  <si>
    <t>KOHDENNETUT AVUSTUKSET MUUT JÄRJESTÖT</t>
  </si>
  <si>
    <t>SLS, SP JA KUA YHTEENSÄ</t>
  </si>
  <si>
    <t>TALOUSARVIOMÄÄRÄRAHA KOHDENNETTUIHIN AVUSTUKSIIN YHTEENSÄ</t>
  </si>
  <si>
    <t>009 Yhteisen kirkkoneuvoston käyttöön kohdennettuihin avust.</t>
  </si>
  <si>
    <t xml:space="preserve">Teologinen koulutus Latinalaisessa Amerikassa </t>
  </si>
  <si>
    <t>Lat. Amerika</t>
  </si>
  <si>
    <t>EECMY syrjinnän poistaminen</t>
  </si>
  <si>
    <t xml:space="preserve">Lomwen, altain, baškiirin, burjatin ja jakuutin raamatunkäännös-
hankkeisiin yhteensä </t>
  </si>
  <si>
    <t>Bolivian lut. kirkon työn vahvistaminen</t>
  </si>
  <si>
    <t>Thaimaan evankelis-luterilaisen kirkon seurakuntatyö</t>
  </si>
  <si>
    <t>Thaimaan ev.lut. kirkon lisäresurssihanke</t>
  </si>
  <si>
    <t>Thaivierastyöläisten oikeuksien vahvistaminen</t>
  </si>
  <si>
    <t>Lasten oikeuksien puolustaminen</t>
  </si>
  <si>
    <t>Rauhantyön vahvistaminen eri väestöryhmien välillä</t>
  </si>
  <si>
    <t>Namibian Pipliaseura</t>
  </si>
  <si>
    <t>Lähi-Itä</t>
  </si>
  <si>
    <t>Kambodza</t>
  </si>
  <si>
    <t>Shoulder-to-shoulder- projekti</t>
  </si>
  <si>
    <t>Romania</t>
  </si>
  <si>
    <t>Helsingin seurakuntien lähetystyön ja varainhankinnan kehittäminen sekä maahanmuuttajien kohtaamiskoulutusten toteuttaminen</t>
  </si>
  <si>
    <t>Hirundo</t>
  </si>
  <si>
    <t>VUOSI 2018</t>
  </si>
  <si>
    <t>myönn 2017</t>
  </si>
  <si>
    <t>jää vuoden 2018 aikana ennakoimattomiin avustuksiin käytettäväksi</t>
  </si>
  <si>
    <t>57 029 € ei myönn</t>
  </si>
  <si>
    <t>Myanmarin pakolaisten auttamisprojekti Bangladeshissa</t>
  </si>
  <si>
    <t xml:space="preserve">Etiopia </t>
  </si>
  <si>
    <t xml:space="preserve"> </t>
  </si>
  <si>
    <t>Rauhantyön tukeminen</t>
  </si>
  <si>
    <t>Malawin pipliaseura (2018 lomwenkielinen VT)</t>
  </si>
  <si>
    <t>Oshikwanyaman ja oshindongan käännöshankkeet</t>
  </si>
  <si>
    <t>Suomi</t>
  </si>
  <si>
    <t>SANANSAATTAJAT  (YKV linjaus 2016-2019 ei avustusta)</t>
  </si>
  <si>
    <t>SUOMEN LUTERILAINEN EVANKELIUMIYHDISTYS SLEY</t>
  </si>
  <si>
    <t>yht. kirkkovaltuuston linjaus ei avustusta 2016-2019</t>
  </si>
  <si>
    <t xml:space="preserve">yht. kirkkovaltuuston linjaus 2016-2019 ei avustusta </t>
  </si>
  <si>
    <t>Kambodža</t>
  </si>
  <si>
    <t>Etiopia, Kenia, Malawi ja Tansania</t>
  </si>
  <si>
    <t>MAF SUOMI - SUOMEN LÄHETYSLENTÄJÄT RY</t>
  </si>
  <si>
    <t>MAF SUOMI - SUOMEN LÄHETYSLENTÄJÄT RY YHTEENSÄ</t>
  </si>
  <si>
    <t>Vuosittainen 20.000 €:n määräraha MAF:n lentokoneilla tehtävään työhön</t>
  </si>
  <si>
    <t>KÄYTETÄÄN KOHDENNETTUA MÄÄRÄRAHAA YHTEENSÄ</t>
  </si>
  <si>
    <t>VUOSI 2019</t>
  </si>
  <si>
    <t>myönn 2018</t>
  </si>
  <si>
    <t>esitys 2019</t>
  </si>
  <si>
    <r>
      <t xml:space="preserve">Mekane Yesus seminaari </t>
    </r>
    <r>
      <rPr>
        <b/>
        <sz val="10"/>
        <rFont val="Arial"/>
        <family val="2"/>
      </rPr>
      <t>uusi</t>
    </r>
  </si>
  <si>
    <r>
      <t xml:space="preserve">Koulutus ja verkostoituminen </t>
    </r>
    <r>
      <rPr>
        <b/>
        <sz val="10"/>
        <rFont val="Arial"/>
        <family val="2"/>
      </rPr>
      <t>uusi</t>
    </r>
  </si>
  <si>
    <r>
      <t xml:space="preserve">Dalin raamattukoulun teologinen työ </t>
    </r>
    <r>
      <rPr>
        <b/>
        <sz val="10"/>
        <rFont val="Arial"/>
        <family val="2"/>
      </rPr>
      <t>uusi</t>
    </r>
  </si>
  <si>
    <t xml:space="preserve">Bench Majin äidinkielisen opetuksen kehittäminen </t>
  </si>
  <si>
    <r>
      <t xml:space="preserve">Päätöskompensaatiojärjestelmän kehittäminen </t>
    </r>
    <r>
      <rPr>
        <b/>
        <sz val="10"/>
        <rFont val="Arial"/>
        <family val="2"/>
      </rPr>
      <t>uusi</t>
    </r>
  </si>
  <si>
    <t xml:space="preserve">Ruokaturvan kehittäminen                     </t>
  </si>
  <si>
    <t xml:space="preserve">Ihmiskaupan uhrien tukeminen               </t>
  </si>
  <si>
    <r>
      <t xml:space="preserve">Syyrialaisten lasten koulukäynnin tukeminen </t>
    </r>
    <r>
      <rPr>
        <b/>
        <sz val="10"/>
        <rFont val="Arial"/>
        <family val="2"/>
      </rPr>
      <t>uusi</t>
    </r>
  </si>
  <si>
    <t xml:space="preserve">Lukutaitoa naisille Afrikassa                                 </t>
  </si>
  <si>
    <t xml:space="preserve">DigiUT-hankkeen toteuttamiseen vuosille 2018-2020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</si>
</sst>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#,##0_ ;\-#,##0\ 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3" fillId="2" borderId="0" xfId="0" applyFont="1" applyFill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0" xfId="0" applyFill="1"/>
    <xf numFmtId="0" fontId="0" fillId="2" borderId="2" xfId="0" applyFill="1" applyBorder="1"/>
    <xf numFmtId="3" fontId="0" fillId="2" borderId="2" xfId="0" applyNumberFormat="1" applyFill="1" applyBorder="1"/>
    <xf numFmtId="0" fontId="0" fillId="2" borderId="7" xfId="0" applyFill="1" applyBorder="1"/>
    <xf numFmtId="3" fontId="0" fillId="2" borderId="7" xfId="0" applyNumberFormat="1" applyFill="1" applyBorder="1"/>
    <xf numFmtId="164" fontId="0" fillId="2" borderId="0" xfId="0" applyNumberFormat="1" applyFill="1"/>
    <xf numFmtId="0" fontId="3" fillId="2" borderId="6" xfId="0" applyFont="1" applyFill="1" applyBorder="1" applyAlignment="1">
      <alignment wrapText="1"/>
    </xf>
    <xf numFmtId="0" fontId="2" fillId="2" borderId="10" xfId="0" applyFont="1" applyFill="1" applyBorder="1"/>
    <xf numFmtId="0" fontId="0" fillId="2" borderId="12" xfId="0" applyFont="1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0" xfId="0" applyNumberFormat="1"/>
    <xf numFmtId="3" fontId="0" fillId="0" borderId="5" xfId="0" applyNumberFormat="1" applyBorder="1"/>
    <xf numFmtId="0" fontId="3" fillId="2" borderId="3" xfId="0" applyFon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2" borderId="1" xfId="0" applyFill="1" applyBorder="1"/>
    <xf numFmtId="0" fontId="3" fillId="2" borderId="5" xfId="0" applyFont="1" applyFill="1" applyBorder="1" applyAlignment="1">
      <alignment wrapText="1"/>
    </xf>
    <xf numFmtId="3" fontId="0" fillId="0" borderId="7" xfId="0" applyNumberFormat="1" applyBorder="1"/>
    <xf numFmtId="0" fontId="2" fillId="3" borderId="5" xfId="0" applyFont="1" applyFill="1" applyBorder="1"/>
    <xf numFmtId="3" fontId="0" fillId="3" borderId="2" xfId="0" applyNumberFormat="1" applyFill="1" applyBorder="1"/>
    <xf numFmtId="3" fontId="0" fillId="3" borderId="7" xfId="0" applyNumberFormat="1" applyFill="1" applyBorder="1"/>
    <xf numFmtId="3" fontId="2" fillId="3" borderId="5" xfId="0" applyNumberFormat="1" applyFont="1" applyFill="1" applyBorder="1" applyProtection="1">
      <protection locked="0"/>
    </xf>
    <xf numFmtId="0" fontId="0" fillId="2" borderId="0" xfId="0" applyFill="1" applyBorder="1"/>
    <xf numFmtId="3" fontId="2" fillId="0" borderId="0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5" xfId="0" applyNumberFormat="1" applyFill="1" applyBorder="1"/>
    <xf numFmtId="3" fontId="0" fillId="0" borderId="12" xfId="0" applyNumberFormat="1" applyFill="1" applyBorder="1"/>
    <xf numFmtId="3" fontId="2" fillId="0" borderId="5" xfId="0" applyNumberFormat="1" applyFont="1" applyFill="1" applyBorder="1"/>
    <xf numFmtId="0" fontId="0" fillId="0" borderId="0" xfId="0" applyFill="1"/>
    <xf numFmtId="3" fontId="0" fillId="0" borderId="7" xfId="0" applyNumberFormat="1" applyFill="1" applyBorder="1"/>
    <xf numFmtId="3" fontId="0" fillId="0" borderId="0" xfId="0" applyNumberFormat="1" applyFill="1"/>
    <xf numFmtId="3" fontId="3" fillId="0" borderId="5" xfId="0" applyNumberFormat="1" applyFont="1" applyFill="1" applyBorder="1"/>
    <xf numFmtId="0" fontId="0" fillId="4" borderId="4" xfId="0" applyFill="1" applyBorder="1"/>
    <xf numFmtId="3" fontId="0" fillId="4" borderId="4" xfId="0" applyNumberFormat="1" applyFill="1" applyBorder="1"/>
    <xf numFmtId="0" fontId="2" fillId="4" borderId="5" xfId="0" applyFont="1" applyFill="1" applyBorder="1"/>
    <xf numFmtId="0" fontId="0" fillId="4" borderId="5" xfId="0" applyFill="1" applyBorder="1"/>
    <xf numFmtId="3" fontId="0" fillId="4" borderId="5" xfId="0" applyNumberFormat="1" applyFill="1" applyBorder="1"/>
    <xf numFmtId="0" fontId="3" fillId="4" borderId="5" xfId="0" applyFont="1" applyFill="1" applyBorder="1"/>
    <xf numFmtId="0" fontId="3" fillId="4" borderId="11" xfId="0" applyFont="1" applyFill="1" applyBorder="1"/>
    <xf numFmtId="3" fontId="2" fillId="4" borderId="5" xfId="0" applyNumberFormat="1" applyFont="1" applyFill="1" applyBorder="1"/>
    <xf numFmtId="164" fontId="0" fillId="4" borderId="11" xfId="0" applyNumberFormat="1" applyFill="1" applyBorder="1"/>
    <xf numFmtId="0" fontId="3" fillId="2" borderId="7" xfId="0" applyFont="1" applyFill="1" applyBorder="1"/>
    <xf numFmtId="0" fontId="2" fillId="2" borderId="7" xfId="0" applyFont="1" applyFill="1" applyBorder="1"/>
    <xf numFmtId="3" fontId="2" fillId="4" borderId="5" xfId="0" applyNumberFormat="1" applyFont="1" applyFill="1" applyBorder="1" applyProtection="1">
      <protection locked="0"/>
    </xf>
    <xf numFmtId="0" fontId="1" fillId="4" borderId="11" xfId="0" applyFont="1" applyFill="1" applyBorder="1"/>
    <xf numFmtId="0" fontId="0" fillId="4" borderId="11" xfId="0" applyFill="1" applyBorder="1"/>
    <xf numFmtId="0" fontId="0" fillId="4" borderId="13" xfId="0" applyFill="1" applyBorder="1"/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3" fontId="2" fillId="4" borderId="13" xfId="0" applyNumberFormat="1" applyFont="1" applyFill="1" applyBorder="1"/>
    <xf numFmtId="0" fontId="0" fillId="4" borderId="9" xfId="0" applyFill="1" applyBorder="1"/>
    <xf numFmtId="0" fontId="3" fillId="0" borderId="6" xfId="0" applyFont="1" applyFill="1" applyBorder="1" applyAlignment="1">
      <alignment wrapText="1"/>
    </xf>
    <xf numFmtId="3" fontId="3" fillId="0" borderId="6" xfId="0" applyNumberFormat="1" applyFont="1" applyFill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justify" wrapText="1"/>
    </xf>
    <xf numFmtId="0" fontId="2" fillId="4" borderId="4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justify" wrapText="1"/>
    </xf>
    <xf numFmtId="0" fontId="3" fillId="2" borderId="0" xfId="0" applyFont="1" applyFill="1" applyAlignment="1">
      <alignment wrapText="1"/>
    </xf>
    <xf numFmtId="0" fontId="2" fillId="4" borderId="10" xfId="0" applyFont="1" applyFill="1" applyBorder="1" applyAlignment="1">
      <alignment horizontal="justify" wrapText="1"/>
    </xf>
    <xf numFmtId="0" fontId="2" fillId="2" borderId="5" xfId="0" applyFont="1" applyFill="1" applyBorder="1" applyAlignment="1">
      <alignment horizontal="justify" wrapText="1"/>
    </xf>
    <xf numFmtId="0" fontId="2" fillId="4" borderId="5" xfId="0" applyFont="1" applyFill="1" applyBorder="1" applyAlignment="1">
      <alignment horizontal="justify" wrapText="1"/>
    </xf>
    <xf numFmtId="0" fontId="3" fillId="2" borderId="6" xfId="0" applyFont="1" applyFill="1" applyBorder="1" applyAlignment="1">
      <alignment horizontal="justify" wrapText="1"/>
    </xf>
    <xf numFmtId="0" fontId="2" fillId="4" borderId="4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2" fillId="0" borderId="5" xfId="0" applyNumberFormat="1" applyFont="1" applyBorder="1"/>
    <xf numFmtId="2" fontId="3" fillId="2" borderId="1" xfId="0" applyNumberFormat="1" applyFont="1" applyFill="1" applyBorder="1"/>
    <xf numFmtId="2" fontId="3" fillId="2" borderId="2" xfId="0" applyNumberFormat="1" applyFont="1" applyFill="1" applyBorder="1"/>
    <xf numFmtId="2" fontId="0" fillId="0" borderId="0" xfId="0" applyNumberFormat="1"/>
    <xf numFmtId="0" fontId="3" fillId="0" borderId="0" xfId="0" applyFont="1" applyAlignment="1">
      <alignment wrapText="1"/>
    </xf>
    <xf numFmtId="3" fontId="2" fillId="0" borderId="0" xfId="0" applyNumberFormat="1" applyFont="1"/>
    <xf numFmtId="3" fontId="2" fillId="4" borderId="11" xfId="0" applyNumberFormat="1" applyFont="1" applyFill="1" applyBorder="1"/>
    <xf numFmtId="165" fontId="0" fillId="0" borderId="2" xfId="1" applyNumberFormat="1" applyFont="1" applyFill="1" applyBorder="1" applyAlignment="1">
      <alignment horizontal="right"/>
    </xf>
    <xf numFmtId="0" fontId="3" fillId="2" borderId="1" xfId="0" applyFont="1" applyFill="1" applyBorder="1"/>
    <xf numFmtId="3" fontId="3" fillId="0" borderId="1" xfId="0" applyNumberFormat="1" applyFont="1" applyFill="1" applyBorder="1"/>
    <xf numFmtId="3" fontId="3" fillId="0" borderId="3" xfId="0" applyNumberFormat="1" applyFont="1" applyFill="1" applyBorder="1"/>
    <xf numFmtId="3" fontId="2" fillId="5" borderId="5" xfId="0" applyNumberFormat="1" applyFont="1" applyFill="1" applyBorder="1"/>
    <xf numFmtId="0" fontId="0" fillId="2" borderId="12" xfId="0" applyFill="1" applyBorder="1"/>
    <xf numFmtId="3" fontId="5" fillId="0" borderId="12" xfId="0" applyNumberFormat="1" applyFont="1" applyFill="1" applyBorder="1" applyAlignment="1">
      <alignment horizontal="right"/>
    </xf>
    <xf numFmtId="0" fontId="0" fillId="2" borderId="3" xfId="0" applyFill="1" applyBorder="1"/>
    <xf numFmtId="3" fontId="5" fillId="0" borderId="3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justify" wrapText="1"/>
    </xf>
    <xf numFmtId="3" fontId="3" fillId="0" borderId="2" xfId="0" applyNumberFormat="1" applyFont="1" applyBorder="1"/>
    <xf numFmtId="3" fontId="3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3" fontId="0" fillId="0" borderId="0" xfId="0" applyNumberFormat="1" applyFill="1" applyBorder="1"/>
    <xf numFmtId="3" fontId="2" fillId="4" borderId="0" xfId="0" applyNumberFormat="1" applyFont="1" applyFill="1" applyBorder="1"/>
    <xf numFmtId="0" fontId="3" fillId="2" borderId="4" xfId="0" applyFont="1" applyFill="1" applyBorder="1" applyAlignment="1">
      <alignment horizontal="justify" wrapText="1"/>
    </xf>
    <xf numFmtId="0" fontId="3" fillId="2" borderId="4" xfId="0" applyFont="1" applyFill="1" applyBorder="1"/>
    <xf numFmtId="3" fontId="3" fillId="0" borderId="4" xfId="0" applyNumberFormat="1" applyFont="1" applyFill="1" applyBorder="1"/>
    <xf numFmtId="3" fontId="0" fillId="0" borderId="4" xfId="0" applyNumberFormat="1" applyFill="1" applyBorder="1"/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3" fontId="5" fillId="0" borderId="4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0" fillId="0" borderId="11" xfId="0" applyBorder="1" applyAlignment="1"/>
    <xf numFmtId="0" fontId="0" fillId="0" borderId="13" xfId="0" applyBorder="1" applyAlignme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mruColors>
      <color rgb="FFFF66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topLeftCell="A71" zoomScaleNormal="100" zoomScaleSheetLayoutView="75" workbookViewId="0">
      <selection activeCell="A88" sqref="A88"/>
    </sheetView>
  </sheetViews>
  <sheetFormatPr defaultRowHeight="12.75" x14ac:dyDescent="0.35"/>
  <cols>
    <col min="1" max="1" width="53.53125" style="91" customWidth="1"/>
    <col min="2" max="2" width="16.53125" customWidth="1"/>
    <col min="3" max="3" width="12.06640625" customWidth="1"/>
    <col min="4" max="5" width="12.53125" customWidth="1"/>
    <col min="6" max="7" width="14" customWidth="1"/>
    <col min="8" max="8" width="11.53125" customWidth="1"/>
    <col min="9" max="9" width="11.59765625" customWidth="1"/>
    <col min="10" max="10" width="12" customWidth="1"/>
  </cols>
  <sheetData>
    <row r="1" spans="1:10" ht="47.25" customHeight="1" x14ac:dyDescent="0.4">
      <c r="A1" s="57" t="s">
        <v>54</v>
      </c>
      <c r="B1" s="44" t="s">
        <v>87</v>
      </c>
      <c r="C1" s="44" t="s">
        <v>108</v>
      </c>
      <c r="D1" s="44" t="s">
        <v>115</v>
      </c>
      <c r="E1" s="44" t="s">
        <v>124</v>
      </c>
      <c r="F1" s="44" t="s">
        <v>146</v>
      </c>
      <c r="G1" s="44" t="s">
        <v>167</v>
      </c>
      <c r="H1" s="58" t="s">
        <v>47</v>
      </c>
    </row>
    <row r="2" spans="1:10" x14ac:dyDescent="0.35">
      <c r="A2" s="65" t="s">
        <v>23</v>
      </c>
      <c r="B2" s="20">
        <v>1331209</v>
      </c>
      <c r="C2" s="20">
        <v>1390308</v>
      </c>
      <c r="D2" s="32">
        <v>1389900</v>
      </c>
      <c r="E2" s="32">
        <v>1636210.5365568909</v>
      </c>
      <c r="F2" s="32">
        <f>F10*H2%</f>
        <v>1636210.5365568909</v>
      </c>
      <c r="G2" s="32">
        <f>G10*H2%</f>
        <v>1636210.5365568909</v>
      </c>
      <c r="H2" s="95">
        <v>67.612005642846725</v>
      </c>
      <c r="I2" s="97"/>
      <c r="J2" s="17"/>
    </row>
    <row r="3" spans="1:10" x14ac:dyDescent="0.35">
      <c r="A3" s="66" t="s">
        <v>24</v>
      </c>
      <c r="B3" s="21">
        <v>0</v>
      </c>
      <c r="C3" s="21">
        <v>0</v>
      </c>
      <c r="D3" s="33">
        <v>0</v>
      </c>
      <c r="E3" s="33">
        <v>0</v>
      </c>
      <c r="F3" s="33">
        <v>0</v>
      </c>
      <c r="G3" s="33">
        <v>0</v>
      </c>
      <c r="H3" s="96">
        <v>0</v>
      </c>
      <c r="I3" s="97"/>
      <c r="J3" s="17"/>
    </row>
    <row r="4" spans="1:10" x14ac:dyDescent="0.35">
      <c r="A4" s="66" t="s">
        <v>22</v>
      </c>
      <c r="B4" s="21">
        <v>0</v>
      </c>
      <c r="C4" s="21">
        <v>0</v>
      </c>
      <c r="D4" s="33">
        <v>0</v>
      </c>
      <c r="E4" s="33">
        <v>0</v>
      </c>
      <c r="F4" s="33">
        <v>0</v>
      </c>
      <c r="G4" s="33">
        <v>0</v>
      </c>
      <c r="H4" s="96">
        <v>0</v>
      </c>
      <c r="I4" s="97"/>
      <c r="J4" s="17"/>
    </row>
    <row r="5" spans="1:10" x14ac:dyDescent="0.35">
      <c r="A5" s="66" t="s">
        <v>25</v>
      </c>
      <c r="B5" s="21">
        <v>134491</v>
      </c>
      <c r="C5" s="21">
        <v>152441</v>
      </c>
      <c r="D5" s="33">
        <v>151900</v>
      </c>
      <c r="E5" s="33">
        <v>178818.89380746221</v>
      </c>
      <c r="F5" s="33">
        <f>F10*H5%</f>
        <v>178818.89380746221</v>
      </c>
      <c r="G5" s="33">
        <f>G10*H5%</f>
        <v>178818.89380746221</v>
      </c>
      <c r="H5" s="96">
        <v>7.3892104879116607</v>
      </c>
      <c r="I5" s="97"/>
      <c r="J5" s="17"/>
    </row>
    <row r="6" spans="1:10" x14ac:dyDescent="0.35">
      <c r="A6" s="66" t="s">
        <v>26</v>
      </c>
      <c r="B6" s="21">
        <v>0</v>
      </c>
      <c r="C6" s="21">
        <v>0</v>
      </c>
      <c r="D6" s="33">
        <v>0</v>
      </c>
      <c r="E6" s="33">
        <v>0</v>
      </c>
      <c r="F6" s="33">
        <v>0</v>
      </c>
      <c r="G6" s="33">
        <v>0</v>
      </c>
      <c r="H6" s="96">
        <v>0</v>
      </c>
      <c r="I6" s="97"/>
      <c r="J6" s="17"/>
    </row>
    <row r="7" spans="1:10" ht="12" customHeight="1" x14ac:dyDescent="0.35">
      <c r="A7" s="66" t="s">
        <v>27</v>
      </c>
      <c r="B7" s="21">
        <v>0</v>
      </c>
      <c r="C7" s="21">
        <v>0</v>
      </c>
      <c r="D7" s="33">
        <v>0</v>
      </c>
      <c r="E7" s="33">
        <v>0</v>
      </c>
      <c r="F7" s="33">
        <v>0</v>
      </c>
      <c r="G7" s="33">
        <v>0</v>
      </c>
      <c r="H7" s="96">
        <v>0</v>
      </c>
      <c r="I7" s="97"/>
      <c r="J7" s="17"/>
    </row>
    <row r="8" spans="1:10" ht="12" customHeight="1" x14ac:dyDescent="0.35">
      <c r="A8" s="66" t="s">
        <v>28</v>
      </c>
      <c r="B8" s="21">
        <v>0</v>
      </c>
      <c r="C8" s="21">
        <v>0</v>
      </c>
      <c r="D8" s="33">
        <v>0</v>
      </c>
      <c r="E8" s="33">
        <v>0</v>
      </c>
      <c r="F8" s="33">
        <v>0</v>
      </c>
      <c r="G8" s="33">
        <v>0</v>
      </c>
      <c r="H8" s="96">
        <v>0</v>
      </c>
      <c r="I8" s="97"/>
      <c r="J8" s="17"/>
    </row>
    <row r="9" spans="1:10" x14ac:dyDescent="0.35">
      <c r="A9" s="67" t="s">
        <v>29</v>
      </c>
      <c r="B9" s="22">
        <v>491744</v>
      </c>
      <c r="C9" s="22">
        <v>514621</v>
      </c>
      <c r="D9" s="34">
        <v>513900</v>
      </c>
      <c r="E9" s="34">
        <v>604970.56963564723</v>
      </c>
      <c r="F9" s="34">
        <f>F10*H9%</f>
        <v>604970.56963564723</v>
      </c>
      <c r="G9" s="39">
        <f>G10*H9%</f>
        <v>604970.56963564723</v>
      </c>
      <c r="H9" s="96">
        <v>24.99878386924162</v>
      </c>
      <c r="I9" s="97"/>
      <c r="J9" s="17"/>
    </row>
    <row r="10" spans="1:10" ht="13.15" x14ac:dyDescent="0.4">
      <c r="A10" s="68" t="s">
        <v>30</v>
      </c>
      <c r="B10" s="49">
        <f t="shared" ref="B10:C10" si="0">SUM(B2:B9)</f>
        <v>1957444</v>
      </c>
      <c r="C10" s="49">
        <f t="shared" si="0"/>
        <v>2057370</v>
      </c>
      <c r="D10" s="49">
        <f>SUM(D2:D9)</f>
        <v>2055700</v>
      </c>
      <c r="E10" s="49">
        <v>2420000</v>
      </c>
      <c r="F10" s="49">
        <f>F12-F11</f>
        <v>2420000</v>
      </c>
      <c r="G10" s="59">
        <f>G12-G11</f>
        <v>2420000</v>
      </c>
      <c r="H10" s="59">
        <f>SUM(H2:H9)</f>
        <v>100</v>
      </c>
    </row>
    <row r="11" spans="1:10" ht="15.75" customHeight="1" x14ac:dyDescent="0.35">
      <c r="A11" s="69" t="s">
        <v>128</v>
      </c>
      <c r="B11" s="18">
        <v>836556</v>
      </c>
      <c r="C11" s="18">
        <v>866612</v>
      </c>
      <c r="D11" s="35">
        <v>864300</v>
      </c>
      <c r="E11" s="35">
        <v>500000</v>
      </c>
      <c r="F11" s="35">
        <v>500000</v>
      </c>
      <c r="G11" s="115">
        <v>500000</v>
      </c>
    </row>
    <row r="12" spans="1:10" ht="13.15" x14ac:dyDescent="0.4">
      <c r="A12" s="57" t="s">
        <v>46</v>
      </c>
      <c r="B12" s="49">
        <f>B10+B11</f>
        <v>2794000</v>
      </c>
      <c r="C12" s="49">
        <f>C10+C11</f>
        <v>2923982</v>
      </c>
      <c r="D12" s="49">
        <f>SUM(D10:D11)</f>
        <v>2920000</v>
      </c>
      <c r="E12" s="49">
        <v>2920000</v>
      </c>
      <c r="F12" s="49">
        <v>2920000</v>
      </c>
      <c r="G12" s="116">
        <v>2920000</v>
      </c>
    </row>
    <row r="13" spans="1:10" ht="10.5" customHeight="1" x14ac:dyDescent="0.35">
      <c r="A13" s="70"/>
      <c r="B13" s="1"/>
      <c r="C13" s="1"/>
      <c r="D13" s="1"/>
      <c r="E13" s="1"/>
    </row>
    <row r="14" spans="1:10" ht="18.75" customHeight="1" x14ac:dyDescent="0.4">
      <c r="A14" s="71" t="s">
        <v>83</v>
      </c>
      <c r="B14" s="48"/>
      <c r="C14" s="48"/>
      <c r="D14" s="54"/>
      <c r="E14" s="55"/>
      <c r="F14" s="55"/>
      <c r="G14" s="55"/>
      <c r="H14" s="56"/>
      <c r="I14" s="56"/>
    </row>
    <row r="15" spans="1:10" ht="16.5" customHeight="1" x14ac:dyDescent="0.4">
      <c r="A15" s="72" t="s">
        <v>19</v>
      </c>
      <c r="B15" s="44" t="s">
        <v>1</v>
      </c>
      <c r="C15" s="44" t="s">
        <v>109</v>
      </c>
      <c r="D15" s="44" t="s">
        <v>116</v>
      </c>
      <c r="E15" s="44" t="s">
        <v>123</v>
      </c>
      <c r="F15" s="44" t="s">
        <v>147</v>
      </c>
      <c r="G15" s="44" t="s">
        <v>147</v>
      </c>
      <c r="H15" s="44" t="s">
        <v>168</v>
      </c>
      <c r="I15" s="44" t="s">
        <v>169</v>
      </c>
    </row>
    <row r="16" spans="1:10" ht="13.15" x14ac:dyDescent="0.4">
      <c r="A16" s="73" t="s">
        <v>9</v>
      </c>
      <c r="B16" s="47"/>
      <c r="C16" s="46"/>
      <c r="D16" s="46"/>
      <c r="E16" s="46"/>
      <c r="F16" s="46"/>
      <c r="G16" s="46"/>
      <c r="H16" s="46"/>
      <c r="I16" s="46"/>
    </row>
    <row r="17" spans="1:9" x14ac:dyDescent="0.35">
      <c r="A17" s="74" t="s">
        <v>0</v>
      </c>
      <c r="B17" s="2" t="s">
        <v>2</v>
      </c>
      <c r="C17" s="16">
        <v>75000</v>
      </c>
      <c r="D17" s="16">
        <v>55000</v>
      </c>
      <c r="E17" s="16">
        <v>40000</v>
      </c>
      <c r="F17" s="16">
        <v>24000</v>
      </c>
      <c r="G17" s="16">
        <v>24000</v>
      </c>
      <c r="H17" s="16">
        <v>10000</v>
      </c>
      <c r="I17" s="16">
        <v>0</v>
      </c>
    </row>
    <row r="18" spans="1:9" x14ac:dyDescent="0.35">
      <c r="A18" s="66" t="s">
        <v>3</v>
      </c>
      <c r="B18" s="3" t="s">
        <v>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x14ac:dyDescent="0.35">
      <c r="A19" s="66" t="s">
        <v>129</v>
      </c>
      <c r="B19" s="3" t="s">
        <v>130</v>
      </c>
      <c r="C19" s="33"/>
      <c r="D19" s="33"/>
      <c r="E19" s="33"/>
      <c r="F19" s="33">
        <v>20000</v>
      </c>
      <c r="G19" s="33">
        <v>20000</v>
      </c>
      <c r="H19" s="33">
        <v>0</v>
      </c>
      <c r="I19" s="33">
        <v>0</v>
      </c>
    </row>
    <row r="20" spans="1:9" x14ac:dyDescent="0.35">
      <c r="A20" s="66" t="s">
        <v>5</v>
      </c>
      <c r="B20" s="3" t="s">
        <v>6</v>
      </c>
      <c r="C20" s="33">
        <v>10000</v>
      </c>
      <c r="D20" s="33">
        <v>10000</v>
      </c>
      <c r="E20" s="33">
        <v>7000</v>
      </c>
      <c r="F20" s="33">
        <v>0</v>
      </c>
      <c r="G20" s="33">
        <v>0</v>
      </c>
      <c r="H20" s="33">
        <v>0</v>
      </c>
      <c r="I20" s="33">
        <v>0</v>
      </c>
    </row>
    <row r="21" spans="1:9" x14ac:dyDescent="0.35">
      <c r="A21" s="66" t="s">
        <v>7</v>
      </c>
      <c r="B21" s="3" t="s">
        <v>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x14ac:dyDescent="0.35">
      <c r="A22" s="66" t="s">
        <v>55</v>
      </c>
      <c r="B22" s="3" t="s">
        <v>14</v>
      </c>
      <c r="C22" s="33">
        <v>45000</v>
      </c>
      <c r="D22" s="33">
        <v>45000</v>
      </c>
      <c r="E22" s="33">
        <v>50000</v>
      </c>
      <c r="F22" s="33">
        <v>0</v>
      </c>
      <c r="G22" s="33">
        <v>0</v>
      </c>
      <c r="H22" s="33">
        <v>0</v>
      </c>
      <c r="I22" s="33">
        <v>0</v>
      </c>
    </row>
    <row r="23" spans="1:9" x14ac:dyDescent="0.35">
      <c r="A23" s="110" t="s">
        <v>79</v>
      </c>
      <c r="B23" s="51" t="s">
        <v>80</v>
      </c>
      <c r="C23" s="39">
        <v>20000</v>
      </c>
      <c r="D23" s="39">
        <v>20000</v>
      </c>
      <c r="E23" s="39">
        <v>20000</v>
      </c>
      <c r="F23" s="39">
        <v>0</v>
      </c>
      <c r="G23" s="39">
        <v>0</v>
      </c>
      <c r="H23" s="39">
        <v>0</v>
      </c>
      <c r="I23" s="39">
        <v>0</v>
      </c>
    </row>
    <row r="24" spans="1:9" x14ac:dyDescent="0.35">
      <c r="A24" s="67" t="s">
        <v>173</v>
      </c>
      <c r="B24" s="19" t="s">
        <v>151</v>
      </c>
      <c r="C24" s="104" t="s">
        <v>152</v>
      </c>
      <c r="D24" s="104" t="s">
        <v>152</v>
      </c>
      <c r="E24" s="104" t="s">
        <v>152</v>
      </c>
      <c r="F24" s="104" t="s">
        <v>152</v>
      </c>
      <c r="G24" s="104" t="s">
        <v>152</v>
      </c>
      <c r="H24" s="34">
        <v>30000</v>
      </c>
      <c r="I24" s="34">
        <v>0</v>
      </c>
    </row>
    <row r="25" spans="1:9" ht="13.15" x14ac:dyDescent="0.4">
      <c r="A25" s="117" t="s">
        <v>170</v>
      </c>
      <c r="B25" s="118" t="s">
        <v>13</v>
      </c>
      <c r="C25" s="119"/>
      <c r="D25" s="119"/>
      <c r="E25" s="119"/>
      <c r="F25" s="119"/>
      <c r="G25" s="119"/>
      <c r="H25" s="120"/>
      <c r="I25" s="120">
        <v>12000</v>
      </c>
    </row>
    <row r="26" spans="1:9" ht="13.15" x14ac:dyDescent="0.4">
      <c r="A26" s="117" t="s">
        <v>171</v>
      </c>
      <c r="B26" s="118" t="s">
        <v>8</v>
      </c>
      <c r="C26" s="119"/>
      <c r="D26" s="119"/>
      <c r="E26" s="119"/>
      <c r="F26" s="119"/>
      <c r="G26" s="119"/>
      <c r="H26" s="120"/>
      <c r="I26" s="120">
        <v>15000</v>
      </c>
    </row>
    <row r="27" spans="1:9" ht="13.15" x14ac:dyDescent="0.4">
      <c r="A27" s="117" t="s">
        <v>172</v>
      </c>
      <c r="B27" s="118" t="s">
        <v>17</v>
      </c>
      <c r="C27" s="119"/>
      <c r="D27" s="119"/>
      <c r="E27" s="119"/>
      <c r="F27" s="119"/>
      <c r="G27" s="119"/>
      <c r="H27" s="120"/>
      <c r="I27" s="120">
        <v>13000</v>
      </c>
    </row>
    <row r="28" spans="1:9" ht="13.15" x14ac:dyDescent="0.4">
      <c r="A28" s="57" t="s">
        <v>10</v>
      </c>
      <c r="B28" s="44"/>
      <c r="C28" s="49">
        <f>SUM(C17:C24)</f>
        <v>150000</v>
      </c>
      <c r="D28" s="49">
        <f>SUM(D17:D24)</f>
        <v>130000</v>
      </c>
      <c r="E28" s="49">
        <f>SUM(E17:E24)</f>
        <v>117000</v>
      </c>
      <c r="F28" s="49">
        <v>44000</v>
      </c>
      <c r="G28" s="49">
        <v>44000</v>
      </c>
      <c r="H28" s="49">
        <f>SUM(H17:H24)</f>
        <v>40000</v>
      </c>
      <c r="I28" s="49">
        <f>SUM(I17:I27)</f>
        <v>40000</v>
      </c>
    </row>
    <row r="29" spans="1:9" ht="13.15" x14ac:dyDescent="0.4">
      <c r="A29" s="75" t="s">
        <v>11</v>
      </c>
      <c r="B29" s="42"/>
      <c r="C29" s="43"/>
      <c r="D29" s="43"/>
      <c r="E29" s="43"/>
      <c r="F29" s="43"/>
      <c r="G29" s="43"/>
      <c r="H29" s="43"/>
      <c r="I29" s="43"/>
    </row>
    <row r="30" spans="1:9" x14ac:dyDescent="0.35">
      <c r="A30" s="76" t="s">
        <v>12</v>
      </c>
      <c r="B30" s="5" t="s">
        <v>13</v>
      </c>
      <c r="C30" s="16">
        <v>100000</v>
      </c>
      <c r="D30" s="16">
        <v>200000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3.15" x14ac:dyDescent="0.4">
      <c r="A31" s="57" t="s">
        <v>16</v>
      </c>
      <c r="B31" s="44"/>
      <c r="C31" s="49">
        <f>SUM(C29:C30)</f>
        <v>100000</v>
      </c>
      <c r="D31" s="49">
        <f>SUM(D30:D30)</f>
        <v>200000</v>
      </c>
      <c r="E31" s="49">
        <f>SUM(E30:E30)</f>
        <v>0</v>
      </c>
      <c r="F31" s="49">
        <v>0</v>
      </c>
      <c r="G31" s="49">
        <v>0</v>
      </c>
      <c r="H31" s="49">
        <f>SUM(H30:H30)</f>
        <v>0</v>
      </c>
      <c r="I31" s="49">
        <f>SUM(I30:I30)</f>
        <v>0</v>
      </c>
    </row>
    <row r="32" spans="1:9" ht="13.15" x14ac:dyDescent="0.4">
      <c r="A32" s="75" t="s">
        <v>58</v>
      </c>
      <c r="B32" s="42"/>
      <c r="C32" s="46"/>
      <c r="D32" s="46"/>
      <c r="E32" s="46"/>
      <c r="F32" s="46"/>
      <c r="G32" s="46"/>
      <c r="H32" s="46"/>
      <c r="I32" s="46"/>
    </row>
    <row r="33" spans="1:9" ht="25.5" x14ac:dyDescent="0.35">
      <c r="A33" s="76" t="s">
        <v>81</v>
      </c>
      <c r="B33" s="12" t="s">
        <v>118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38.25" x14ac:dyDescent="0.35">
      <c r="A34" s="12" t="s">
        <v>144</v>
      </c>
      <c r="B34" s="12"/>
      <c r="C34" s="16"/>
      <c r="D34" s="16"/>
      <c r="E34" s="16">
        <v>40000</v>
      </c>
      <c r="F34" s="16">
        <v>0</v>
      </c>
      <c r="G34" s="16">
        <v>0</v>
      </c>
      <c r="H34" s="16">
        <v>0</v>
      </c>
      <c r="I34" s="16">
        <v>0</v>
      </c>
    </row>
    <row r="35" spans="1:9" x14ac:dyDescent="0.35">
      <c r="A35" s="79" t="s">
        <v>134</v>
      </c>
      <c r="B35" s="7" t="s">
        <v>18</v>
      </c>
      <c r="C35" s="33"/>
      <c r="D35" s="33"/>
      <c r="E35" s="33">
        <v>35000</v>
      </c>
      <c r="F35" s="33">
        <v>0</v>
      </c>
      <c r="G35" s="33">
        <v>0</v>
      </c>
      <c r="H35" s="33">
        <v>0</v>
      </c>
      <c r="I35" s="33">
        <v>0</v>
      </c>
    </row>
    <row r="36" spans="1:9" x14ac:dyDescent="0.35">
      <c r="A36" s="79" t="s">
        <v>135</v>
      </c>
      <c r="B36" s="7" t="s">
        <v>18</v>
      </c>
      <c r="C36" s="33"/>
      <c r="D36" s="33"/>
      <c r="E36" s="33">
        <v>33000</v>
      </c>
      <c r="F36" s="33">
        <v>0</v>
      </c>
      <c r="G36" s="33">
        <v>0</v>
      </c>
      <c r="H36" s="33">
        <v>0</v>
      </c>
      <c r="I36" s="33">
        <v>0</v>
      </c>
    </row>
    <row r="37" spans="1:9" x14ac:dyDescent="0.35">
      <c r="A37" s="79" t="s">
        <v>133</v>
      </c>
      <c r="B37" s="3" t="s">
        <v>6</v>
      </c>
      <c r="C37" s="33"/>
      <c r="D37" s="33"/>
      <c r="E37" s="33"/>
      <c r="F37" s="33">
        <v>9377</v>
      </c>
      <c r="G37" s="33">
        <v>9377</v>
      </c>
      <c r="H37" s="33">
        <v>0</v>
      </c>
      <c r="I37" s="33">
        <v>0</v>
      </c>
    </row>
    <row r="38" spans="1:9" x14ac:dyDescent="0.35">
      <c r="A38" s="80" t="s">
        <v>56</v>
      </c>
      <c r="B38" s="14" t="s">
        <v>57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26.25" x14ac:dyDescent="0.4">
      <c r="A39" s="57" t="s">
        <v>59</v>
      </c>
      <c r="B39" s="44"/>
      <c r="C39" s="49">
        <f>SUM(C32:C38)</f>
        <v>0</v>
      </c>
      <c r="D39" s="49">
        <f>SUM(D33:D38)</f>
        <v>0</v>
      </c>
      <c r="E39" s="49">
        <f>SUM(E33:E38)</f>
        <v>108000</v>
      </c>
      <c r="F39" s="49">
        <v>9377</v>
      </c>
      <c r="G39" s="49">
        <v>9377</v>
      </c>
      <c r="H39" s="49">
        <f>SUM(H33:H38)</f>
        <v>0</v>
      </c>
      <c r="I39" s="49">
        <f>SUM(I33:I38)</f>
        <v>0</v>
      </c>
    </row>
    <row r="40" spans="1:9" ht="26.25" x14ac:dyDescent="0.4">
      <c r="A40" s="75" t="s">
        <v>60</v>
      </c>
      <c r="B40" s="42"/>
      <c r="C40" s="43"/>
      <c r="D40" s="43"/>
      <c r="E40" s="43"/>
      <c r="F40" s="43"/>
      <c r="G40" s="43"/>
      <c r="H40" s="43"/>
      <c r="I40" s="43"/>
    </row>
    <row r="41" spans="1:9" x14ac:dyDescent="0.35">
      <c r="A41" s="12" t="s">
        <v>88</v>
      </c>
      <c r="B41" s="2" t="s">
        <v>18</v>
      </c>
      <c r="C41" s="16">
        <v>20000</v>
      </c>
      <c r="D41" s="16">
        <v>20000</v>
      </c>
      <c r="E41" s="16">
        <v>20000</v>
      </c>
      <c r="F41" s="16">
        <v>0</v>
      </c>
      <c r="G41" s="16">
        <v>0</v>
      </c>
      <c r="H41" s="16">
        <v>0</v>
      </c>
      <c r="I41" s="16">
        <v>0</v>
      </c>
    </row>
    <row r="42" spans="1:9" ht="12.75" customHeight="1" x14ac:dyDescent="0.35">
      <c r="A42" s="79" t="s">
        <v>89</v>
      </c>
      <c r="B42" s="3" t="s">
        <v>6</v>
      </c>
      <c r="C42" s="33">
        <v>10000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x14ac:dyDescent="0.35">
      <c r="A43" s="79" t="s">
        <v>90</v>
      </c>
      <c r="B43" s="3" t="s">
        <v>110</v>
      </c>
      <c r="C43" s="33">
        <v>20000</v>
      </c>
      <c r="D43" s="33">
        <v>20000</v>
      </c>
      <c r="E43" s="33">
        <v>10000</v>
      </c>
      <c r="F43" s="33">
        <v>0</v>
      </c>
      <c r="G43" s="33">
        <v>0</v>
      </c>
      <c r="H43" s="33">
        <v>0</v>
      </c>
      <c r="I43" s="33">
        <v>0</v>
      </c>
    </row>
    <row r="44" spans="1:9" x14ac:dyDescent="0.35">
      <c r="A44" s="79" t="s">
        <v>91</v>
      </c>
      <c r="B44" s="3" t="s">
        <v>13</v>
      </c>
      <c r="C44" s="33">
        <v>30000</v>
      </c>
      <c r="D44" s="33">
        <v>30000</v>
      </c>
      <c r="E44" s="33">
        <v>30000</v>
      </c>
      <c r="F44" s="33">
        <v>21000</v>
      </c>
      <c r="G44" s="33">
        <v>21000</v>
      </c>
      <c r="H44" s="33">
        <v>15000</v>
      </c>
      <c r="I44" s="33">
        <v>20000</v>
      </c>
    </row>
    <row r="45" spans="1:9" x14ac:dyDescent="0.35">
      <c r="A45" s="79" t="s">
        <v>131</v>
      </c>
      <c r="B45" s="3" t="s">
        <v>13</v>
      </c>
      <c r="C45" s="33"/>
      <c r="D45" s="33"/>
      <c r="E45" s="33"/>
      <c r="F45" s="33">
        <v>40000</v>
      </c>
      <c r="G45" s="33">
        <v>40000</v>
      </c>
      <c r="H45" s="33">
        <v>0</v>
      </c>
      <c r="I45" s="33">
        <v>0</v>
      </c>
    </row>
    <row r="46" spans="1:9" x14ac:dyDescent="0.35">
      <c r="A46" s="79" t="s">
        <v>92</v>
      </c>
      <c r="B46" s="3" t="s">
        <v>8</v>
      </c>
      <c r="C46" s="33">
        <v>30000</v>
      </c>
      <c r="D46" s="33">
        <v>20000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 spans="1:9" x14ac:dyDescent="0.35">
      <c r="A47" s="79" t="s">
        <v>94</v>
      </c>
      <c r="B47" s="3" t="s">
        <v>4</v>
      </c>
      <c r="C47" s="33">
        <v>20000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x14ac:dyDescent="0.35">
      <c r="A48" s="79" t="s">
        <v>95</v>
      </c>
      <c r="B48" s="3" t="s">
        <v>4</v>
      </c>
      <c r="C48" s="33">
        <v>50000</v>
      </c>
      <c r="D48" s="33">
        <v>50000</v>
      </c>
      <c r="E48" s="33">
        <v>55000</v>
      </c>
      <c r="F48" s="33">
        <v>0</v>
      </c>
      <c r="G48" s="33">
        <v>0</v>
      </c>
      <c r="H48" s="33">
        <v>0</v>
      </c>
      <c r="I48" s="33">
        <v>0</v>
      </c>
    </row>
    <row r="49" spans="1:9" x14ac:dyDescent="0.35">
      <c r="A49" s="79" t="s">
        <v>136</v>
      </c>
      <c r="B49" s="3" t="s">
        <v>15</v>
      </c>
      <c r="C49" s="33">
        <v>0</v>
      </c>
      <c r="D49" s="33">
        <v>0</v>
      </c>
      <c r="E49" s="33">
        <v>30000</v>
      </c>
      <c r="F49" s="33">
        <v>0</v>
      </c>
      <c r="G49" s="33">
        <v>0</v>
      </c>
      <c r="H49" s="33">
        <v>0</v>
      </c>
      <c r="I49" s="33">
        <v>0</v>
      </c>
    </row>
    <row r="50" spans="1:9" x14ac:dyDescent="0.35">
      <c r="A50" s="79" t="s">
        <v>62</v>
      </c>
      <c r="B50" s="3" t="s">
        <v>13</v>
      </c>
      <c r="C50" s="33">
        <v>10000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</row>
    <row r="51" spans="1:9" x14ac:dyDescent="0.35">
      <c r="A51" s="79" t="s">
        <v>63</v>
      </c>
      <c r="B51" s="3" t="s">
        <v>2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</row>
    <row r="52" spans="1:9" x14ac:dyDescent="0.35">
      <c r="A52" s="79" t="s">
        <v>82</v>
      </c>
      <c r="B52" s="3" t="s">
        <v>18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</row>
    <row r="53" spans="1:9" x14ac:dyDescent="0.35">
      <c r="A53" s="79" t="s">
        <v>137</v>
      </c>
      <c r="B53" s="3" t="s">
        <v>117</v>
      </c>
      <c r="C53" s="33"/>
      <c r="D53" s="33"/>
      <c r="E53" s="33">
        <v>40000</v>
      </c>
      <c r="F53" s="33">
        <v>0</v>
      </c>
      <c r="G53" s="33">
        <v>0</v>
      </c>
      <c r="H53" s="33">
        <v>0</v>
      </c>
      <c r="I53" s="33">
        <v>0</v>
      </c>
    </row>
    <row r="54" spans="1:9" x14ac:dyDescent="0.35">
      <c r="A54" s="79" t="s">
        <v>175</v>
      </c>
      <c r="B54" s="3" t="s">
        <v>161</v>
      </c>
      <c r="C54" s="33"/>
      <c r="D54" s="33"/>
      <c r="E54" s="33"/>
      <c r="F54" s="33"/>
      <c r="G54" s="33"/>
      <c r="H54" s="33">
        <v>34377</v>
      </c>
      <c r="I54" s="33">
        <v>0</v>
      </c>
    </row>
    <row r="55" spans="1:9" x14ac:dyDescent="0.35">
      <c r="A55" s="92" t="s">
        <v>176</v>
      </c>
      <c r="B55" s="93" t="s">
        <v>161</v>
      </c>
      <c r="C55" s="21"/>
      <c r="D55" s="21"/>
      <c r="E55" s="111" t="s">
        <v>152</v>
      </c>
      <c r="F55" s="111" t="s">
        <v>152</v>
      </c>
      <c r="G55" s="111" t="s">
        <v>152</v>
      </c>
      <c r="H55" s="21">
        <v>25000</v>
      </c>
      <c r="I55" s="21">
        <v>0</v>
      </c>
    </row>
    <row r="56" spans="1:9" ht="26.25" x14ac:dyDescent="0.4">
      <c r="A56" s="57" t="s">
        <v>61</v>
      </c>
      <c r="B56" s="45"/>
      <c r="C56" s="49">
        <f>SUM(C40:C52)</f>
        <v>190000</v>
      </c>
      <c r="D56" s="49">
        <f>SUM(D41:D52)</f>
        <v>140000</v>
      </c>
      <c r="E56" s="49">
        <f>SUM(E41:E55)</f>
        <v>185000</v>
      </c>
      <c r="F56" s="49">
        <v>61000</v>
      </c>
      <c r="G56" s="49">
        <v>61000</v>
      </c>
      <c r="H56" s="49">
        <f>SUM(H41:H55)</f>
        <v>74377</v>
      </c>
      <c r="I56" s="49">
        <f>SUM(I41:I55)</f>
        <v>20000</v>
      </c>
    </row>
    <row r="57" spans="1:9" ht="13.15" x14ac:dyDescent="0.4">
      <c r="A57" s="57" t="s">
        <v>111</v>
      </c>
      <c r="B57" s="45"/>
      <c r="C57" s="49"/>
      <c r="D57" s="49"/>
      <c r="E57" s="49"/>
      <c r="F57" s="49"/>
      <c r="G57" s="49"/>
      <c r="H57" s="49"/>
      <c r="I57" s="49"/>
    </row>
    <row r="58" spans="1:9" x14ac:dyDescent="0.35">
      <c r="A58" s="82" t="s">
        <v>153</v>
      </c>
      <c r="B58" s="63" t="s">
        <v>119</v>
      </c>
      <c r="C58" s="41">
        <v>50000</v>
      </c>
      <c r="D58" s="41">
        <v>50000</v>
      </c>
      <c r="E58" s="41">
        <v>50000</v>
      </c>
      <c r="F58" s="41">
        <v>50000</v>
      </c>
      <c r="G58" s="41">
        <v>50000</v>
      </c>
      <c r="H58" s="41">
        <v>50000</v>
      </c>
      <c r="I58" s="41">
        <v>50000</v>
      </c>
    </row>
    <row r="59" spans="1:9" x14ac:dyDescent="0.35">
      <c r="A59" s="82" t="s">
        <v>138</v>
      </c>
      <c r="B59" s="63" t="s">
        <v>15</v>
      </c>
      <c r="C59" s="41"/>
      <c r="D59" s="41"/>
      <c r="E59" s="41">
        <v>30000</v>
      </c>
      <c r="F59" s="41">
        <v>0</v>
      </c>
      <c r="G59" s="41">
        <v>0</v>
      </c>
      <c r="H59" s="41">
        <v>0</v>
      </c>
      <c r="I59" s="41">
        <v>0</v>
      </c>
    </row>
    <row r="60" spans="1:9" ht="13.15" x14ac:dyDescent="0.4">
      <c r="A60" s="82" t="s">
        <v>174</v>
      </c>
      <c r="B60" s="63"/>
      <c r="C60" s="41"/>
      <c r="D60" s="41"/>
      <c r="E60" s="41"/>
      <c r="F60" s="41"/>
      <c r="G60" s="41"/>
      <c r="H60" s="41"/>
      <c r="I60" s="41">
        <v>50000</v>
      </c>
    </row>
    <row r="61" spans="1:9" ht="13.15" x14ac:dyDescent="0.4">
      <c r="A61" s="57" t="s">
        <v>112</v>
      </c>
      <c r="B61" s="45"/>
      <c r="C61" s="49">
        <f>SUM(C59)</f>
        <v>0</v>
      </c>
      <c r="D61" s="49">
        <f>SUM(D58:D59)</f>
        <v>50000</v>
      </c>
      <c r="E61" s="49">
        <f>SUM(E58:E59)</f>
        <v>80000</v>
      </c>
      <c r="F61" s="49">
        <v>50000</v>
      </c>
      <c r="G61" s="49">
        <v>50000</v>
      </c>
      <c r="H61" s="49">
        <f>SUM(H58:H59)</f>
        <v>50000</v>
      </c>
      <c r="I61" s="49">
        <f>SUM(I58:I60)</f>
        <v>100000</v>
      </c>
    </row>
    <row r="62" spans="1:9" ht="13.15" x14ac:dyDescent="0.4">
      <c r="A62" s="57" t="s">
        <v>64</v>
      </c>
      <c r="B62" s="45"/>
      <c r="C62" s="49">
        <f>C56+C39+C31+C28+C61</f>
        <v>440000</v>
      </c>
      <c r="D62" s="49">
        <f>D61+D56+D39+D31+D28</f>
        <v>520000</v>
      </c>
      <c r="E62" s="49">
        <f>E61+E56+E39+E31+E28</f>
        <v>490000</v>
      </c>
      <c r="F62" s="49">
        <v>164377</v>
      </c>
      <c r="G62" s="49">
        <v>164377</v>
      </c>
      <c r="H62" s="49">
        <f>H61+H56+H39+H31+H28</f>
        <v>164377</v>
      </c>
      <c r="I62" s="49">
        <f>I61+I56+I39+I31+I28</f>
        <v>160000</v>
      </c>
    </row>
    <row r="63" spans="1:9" x14ac:dyDescent="0.35">
      <c r="A63" s="83"/>
      <c r="B63" s="6"/>
      <c r="C63" s="38"/>
      <c r="D63" s="38"/>
      <c r="E63" s="38"/>
      <c r="F63" s="38"/>
      <c r="G63" s="38"/>
      <c r="H63" s="38"/>
      <c r="I63" s="38"/>
    </row>
    <row r="64" spans="1:9" ht="13.15" x14ac:dyDescent="0.4">
      <c r="A64" s="57" t="s">
        <v>158</v>
      </c>
      <c r="B64" s="44" t="s">
        <v>1</v>
      </c>
      <c r="C64" s="44" t="s">
        <v>109</v>
      </c>
      <c r="D64" s="44" t="s">
        <v>116</v>
      </c>
      <c r="E64" s="44" t="str">
        <f>E15</f>
        <v>myönn 2016</v>
      </c>
      <c r="F64" s="44" t="s">
        <v>147</v>
      </c>
      <c r="G64" s="44" t="s">
        <v>147</v>
      </c>
      <c r="H64" s="44" t="str">
        <f>H15</f>
        <v>myönn 2018</v>
      </c>
      <c r="I64" s="44" t="str">
        <f>I15</f>
        <v>esitys 2019</v>
      </c>
    </row>
    <row r="65" spans="1:9" x14ac:dyDescent="0.35">
      <c r="A65" s="12" t="s">
        <v>159</v>
      </c>
      <c r="B65" s="5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1:9" ht="13.15" x14ac:dyDescent="0.4">
      <c r="A66" s="57" t="s">
        <v>158</v>
      </c>
      <c r="B66" s="45"/>
      <c r="C66" s="44">
        <f>SUM(C65:C65)</f>
        <v>0</v>
      </c>
      <c r="D66" s="44">
        <f t="shared" ref="D66" si="1">SUM(D65)</f>
        <v>0</v>
      </c>
      <c r="E66" s="44">
        <f>SUM(E65)</f>
        <v>0</v>
      </c>
      <c r="F66" s="44">
        <v>0</v>
      </c>
      <c r="G66" s="44">
        <v>0</v>
      </c>
      <c r="H66" s="44">
        <f>SUM(H65)</f>
        <v>0</v>
      </c>
      <c r="I66" s="44">
        <f>SUM(I65)</f>
        <v>0</v>
      </c>
    </row>
    <row r="67" spans="1:9" x14ac:dyDescent="0.35">
      <c r="A67" s="83"/>
      <c r="B67" s="6"/>
      <c r="C67" s="38"/>
      <c r="D67" s="38"/>
      <c r="E67" s="38"/>
      <c r="F67" s="38"/>
      <c r="G67" s="38"/>
      <c r="H67" s="38"/>
      <c r="I67" s="38"/>
    </row>
    <row r="68" spans="1:9" ht="13.15" x14ac:dyDescent="0.4">
      <c r="A68" s="57" t="s">
        <v>20</v>
      </c>
      <c r="B68" s="44" t="s">
        <v>1</v>
      </c>
      <c r="C68" s="44" t="s">
        <v>109</v>
      </c>
      <c r="D68" s="44" t="s">
        <v>116</v>
      </c>
      <c r="E68" s="44">
        <f>E11</f>
        <v>500000</v>
      </c>
      <c r="F68" s="44" t="s">
        <v>147</v>
      </c>
      <c r="G68" s="44" t="s">
        <v>147</v>
      </c>
      <c r="H68" s="44" t="str">
        <f>H15</f>
        <v>myönn 2018</v>
      </c>
      <c r="I68" s="44" t="str">
        <f>I15</f>
        <v>esitys 2019</v>
      </c>
    </row>
    <row r="69" spans="1:9" x14ac:dyDescent="0.35">
      <c r="A69" s="12" t="s">
        <v>160</v>
      </c>
      <c r="B69" s="19"/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</row>
    <row r="70" spans="1:9" ht="13.15" x14ac:dyDescent="0.4">
      <c r="A70" s="57" t="s">
        <v>65</v>
      </c>
      <c r="B70" s="45"/>
      <c r="C70" s="49">
        <f>SUM(C69:C69)</f>
        <v>0</v>
      </c>
      <c r="D70" s="49">
        <f t="shared" ref="D70" si="2">SUM(D69)</f>
        <v>0</v>
      </c>
      <c r="E70" s="49">
        <f>SUM(E69)</f>
        <v>0</v>
      </c>
      <c r="F70" s="49">
        <v>0</v>
      </c>
      <c r="G70" s="49">
        <v>0</v>
      </c>
      <c r="H70" s="49">
        <f>SUM(H69)</f>
        <v>0</v>
      </c>
      <c r="I70" s="49">
        <f>SUM(I69)</f>
        <v>0</v>
      </c>
    </row>
    <row r="71" spans="1:9" x14ac:dyDescent="0.35">
      <c r="A71" s="83"/>
      <c r="B71" s="6"/>
      <c r="C71" s="38"/>
      <c r="D71" s="38"/>
      <c r="E71" s="38"/>
      <c r="F71" s="38"/>
      <c r="G71" s="38"/>
      <c r="H71" s="38"/>
      <c r="I71" s="38"/>
    </row>
    <row r="72" spans="1:9" ht="13.15" x14ac:dyDescent="0.4">
      <c r="A72" s="57" t="s">
        <v>31</v>
      </c>
      <c r="B72" s="44" t="s">
        <v>1</v>
      </c>
      <c r="C72" s="44" t="s">
        <v>109</v>
      </c>
      <c r="D72" s="44" t="s">
        <v>116</v>
      </c>
      <c r="E72" s="44" t="str">
        <f>E15</f>
        <v>myönn 2016</v>
      </c>
      <c r="F72" s="44" t="s">
        <v>147</v>
      </c>
      <c r="G72" s="44" t="s">
        <v>147</v>
      </c>
      <c r="H72" s="44" t="str">
        <f>H15</f>
        <v>myönn 2018</v>
      </c>
      <c r="I72" s="44" t="str">
        <f>I15</f>
        <v>esitys 2019</v>
      </c>
    </row>
    <row r="73" spans="1:9" x14ac:dyDescent="0.35">
      <c r="A73" s="81" t="s">
        <v>160</v>
      </c>
      <c r="B73" s="19"/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</row>
    <row r="74" spans="1:9" ht="13.15" x14ac:dyDescent="0.4">
      <c r="A74" s="57" t="s">
        <v>103</v>
      </c>
      <c r="B74" s="45"/>
      <c r="C74" s="49">
        <f>SUM(C73:C73)</f>
        <v>0</v>
      </c>
      <c r="D74" s="49">
        <f t="shared" ref="D74" si="3">SUM(D73)</f>
        <v>0</v>
      </c>
      <c r="E74" s="49">
        <f>SUM(E73)</f>
        <v>0</v>
      </c>
      <c r="F74" s="49">
        <v>0</v>
      </c>
      <c r="G74" s="49">
        <v>0</v>
      </c>
      <c r="H74" s="49">
        <f>SUM(H73)</f>
        <v>0</v>
      </c>
      <c r="I74" s="49">
        <f>SUM(I73)</f>
        <v>0</v>
      </c>
    </row>
    <row r="75" spans="1:9" x14ac:dyDescent="0.35">
      <c r="A75" s="83"/>
      <c r="B75" s="6"/>
      <c r="C75" s="38"/>
      <c r="D75" s="38"/>
      <c r="E75" s="38"/>
      <c r="F75" s="38"/>
      <c r="G75" s="38"/>
      <c r="H75" s="38"/>
      <c r="I75" s="38"/>
    </row>
    <row r="76" spans="1:9" ht="13.15" x14ac:dyDescent="0.4">
      <c r="A76" s="57" t="s">
        <v>32</v>
      </c>
      <c r="B76" s="44" t="s">
        <v>1</v>
      </c>
      <c r="C76" s="44" t="s">
        <v>109</v>
      </c>
      <c r="D76" s="44" t="s">
        <v>116</v>
      </c>
      <c r="E76" s="44" t="str">
        <f>E15</f>
        <v>myönn 2016</v>
      </c>
      <c r="F76" s="44" t="s">
        <v>147</v>
      </c>
      <c r="G76" s="44" t="s">
        <v>147</v>
      </c>
      <c r="H76" s="44" t="str">
        <f>H15</f>
        <v>myönn 2018</v>
      </c>
      <c r="I76" s="44" t="str">
        <f>I15</f>
        <v>esitys 2019</v>
      </c>
    </row>
    <row r="77" spans="1:9" ht="14.25" customHeight="1" x14ac:dyDescent="0.35">
      <c r="A77" s="12" t="s">
        <v>139</v>
      </c>
      <c r="B77" s="3" t="s">
        <v>2</v>
      </c>
      <c r="C77" s="33"/>
      <c r="D77" s="33"/>
      <c r="E77" s="33">
        <v>22000</v>
      </c>
      <c r="F77" s="33">
        <v>0</v>
      </c>
      <c r="G77" s="33">
        <v>0</v>
      </c>
      <c r="H77" s="33">
        <v>0</v>
      </c>
      <c r="I77" s="33">
        <v>0</v>
      </c>
    </row>
    <row r="78" spans="1:9" ht="27" customHeight="1" x14ac:dyDescent="0.35">
      <c r="A78" s="12" t="s">
        <v>132</v>
      </c>
      <c r="B78" s="3"/>
      <c r="C78" s="33"/>
      <c r="D78" s="33"/>
      <c r="E78" s="33"/>
      <c r="F78" s="33">
        <v>35895</v>
      </c>
      <c r="G78" s="33">
        <v>35895</v>
      </c>
      <c r="H78" s="33">
        <v>0</v>
      </c>
      <c r="I78" s="33">
        <v>0</v>
      </c>
    </row>
    <row r="79" spans="1:9" ht="12.75" customHeight="1" x14ac:dyDescent="0.35">
      <c r="A79" s="12" t="s">
        <v>155</v>
      </c>
      <c r="B79" s="3" t="s">
        <v>2</v>
      </c>
      <c r="C79" s="33"/>
      <c r="D79" s="33"/>
      <c r="E79" s="33"/>
      <c r="F79" s="33">
        <v>28936</v>
      </c>
      <c r="G79" s="33">
        <v>28936</v>
      </c>
      <c r="H79" s="101">
        <v>20000</v>
      </c>
      <c r="I79" s="101">
        <v>20000</v>
      </c>
    </row>
    <row r="80" spans="1:9" x14ac:dyDescent="0.35">
      <c r="A80" s="79" t="s">
        <v>154</v>
      </c>
      <c r="B80" s="7" t="s">
        <v>50</v>
      </c>
      <c r="C80" s="33">
        <v>19700</v>
      </c>
      <c r="D80" s="33">
        <v>26000</v>
      </c>
      <c r="E80" s="33">
        <v>23000</v>
      </c>
      <c r="F80" s="33">
        <v>0</v>
      </c>
      <c r="G80" s="33">
        <v>0</v>
      </c>
      <c r="H80" s="33">
        <v>17000</v>
      </c>
      <c r="I80" s="33">
        <v>10000</v>
      </c>
    </row>
    <row r="81" spans="1:9" x14ac:dyDescent="0.35">
      <c r="A81" s="77" t="s">
        <v>35</v>
      </c>
      <c r="B81" s="7" t="s">
        <v>51</v>
      </c>
      <c r="C81" s="33">
        <v>20000</v>
      </c>
      <c r="D81" s="33">
        <v>18000</v>
      </c>
      <c r="E81" s="33">
        <v>18000</v>
      </c>
      <c r="F81" s="33">
        <v>0</v>
      </c>
      <c r="G81" s="33">
        <v>0</v>
      </c>
      <c r="H81" s="33">
        <v>10000</v>
      </c>
      <c r="I81" s="33">
        <v>10000</v>
      </c>
    </row>
    <row r="82" spans="1:9" ht="13.5" customHeight="1" x14ac:dyDescent="0.35">
      <c r="A82" s="77" t="s">
        <v>36</v>
      </c>
      <c r="B82" s="7" t="s">
        <v>52</v>
      </c>
      <c r="C82" s="33">
        <v>8500</v>
      </c>
      <c r="D82" s="33">
        <v>8000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</row>
    <row r="83" spans="1:9" x14ac:dyDescent="0.35">
      <c r="A83" s="77" t="s">
        <v>37</v>
      </c>
      <c r="B83" s="7" t="s">
        <v>21</v>
      </c>
      <c r="C83" s="33">
        <v>24200</v>
      </c>
      <c r="D83" s="33">
        <v>21000</v>
      </c>
      <c r="E83" s="33">
        <v>21000</v>
      </c>
      <c r="F83" s="33">
        <v>0</v>
      </c>
      <c r="G83" s="33">
        <v>0</v>
      </c>
      <c r="H83" s="33">
        <v>0</v>
      </c>
      <c r="I83" s="33">
        <v>0</v>
      </c>
    </row>
    <row r="84" spans="1:9" ht="13.15" x14ac:dyDescent="0.4">
      <c r="A84" s="84" t="s">
        <v>98</v>
      </c>
      <c r="B84" s="52"/>
      <c r="C84" s="39">
        <v>12000</v>
      </c>
      <c r="D84" s="39">
        <v>20000</v>
      </c>
      <c r="E84" s="39">
        <v>16000</v>
      </c>
      <c r="F84" s="39">
        <v>0</v>
      </c>
      <c r="G84" s="39">
        <v>0</v>
      </c>
      <c r="H84" s="39">
        <v>0</v>
      </c>
      <c r="I84" s="39">
        <v>0</v>
      </c>
    </row>
    <row r="85" spans="1:9" x14ac:dyDescent="0.35">
      <c r="A85" s="84" t="s">
        <v>99</v>
      </c>
      <c r="B85" s="51" t="s">
        <v>6</v>
      </c>
      <c r="C85" s="39">
        <v>10000</v>
      </c>
      <c r="D85" s="39">
        <v>7000</v>
      </c>
      <c r="E85" s="39">
        <v>7000</v>
      </c>
      <c r="F85" s="39">
        <v>0</v>
      </c>
      <c r="G85" s="39">
        <v>0</v>
      </c>
      <c r="H85" s="39">
        <v>0</v>
      </c>
      <c r="I85" s="39">
        <v>0</v>
      </c>
    </row>
    <row r="86" spans="1:9" ht="26.45" customHeight="1" x14ac:dyDescent="0.35">
      <c r="A86" s="84" t="s">
        <v>178</v>
      </c>
      <c r="B86" s="84" t="s">
        <v>162</v>
      </c>
      <c r="C86" s="39" t="s">
        <v>152</v>
      </c>
      <c r="D86" s="39" t="s">
        <v>152</v>
      </c>
      <c r="E86" s="39" t="s">
        <v>152</v>
      </c>
      <c r="F86" s="39" t="s">
        <v>152</v>
      </c>
      <c r="G86" s="39" t="s">
        <v>152</v>
      </c>
      <c r="H86" s="39">
        <v>23000</v>
      </c>
      <c r="I86" s="39">
        <v>40000</v>
      </c>
    </row>
    <row r="87" spans="1:9" x14ac:dyDescent="0.35">
      <c r="A87" s="84" t="s">
        <v>179</v>
      </c>
      <c r="B87" s="51" t="s">
        <v>156</v>
      </c>
      <c r="C87" s="112" t="s">
        <v>152</v>
      </c>
      <c r="D87" s="112" t="s">
        <v>152</v>
      </c>
      <c r="E87" s="112" t="s">
        <v>152</v>
      </c>
      <c r="F87" s="112" t="s">
        <v>152</v>
      </c>
      <c r="G87" s="112" t="s">
        <v>152</v>
      </c>
      <c r="H87" s="39">
        <v>10000</v>
      </c>
      <c r="I87" s="39">
        <v>10000</v>
      </c>
    </row>
    <row r="88" spans="1:9" ht="13.15" x14ac:dyDescent="0.4">
      <c r="A88" s="57"/>
      <c r="B88" s="45"/>
      <c r="C88" s="53">
        <f>SUM(C77:C87)</f>
        <v>94400</v>
      </c>
      <c r="D88" s="53">
        <f>SUM(D77:D87)</f>
        <v>100000</v>
      </c>
      <c r="E88" s="53">
        <f>SUM(E77:E87)</f>
        <v>107000</v>
      </c>
      <c r="F88" s="53">
        <v>64831</v>
      </c>
      <c r="G88" s="53">
        <v>64831</v>
      </c>
      <c r="H88" s="53">
        <f>SUM(H77:H87)</f>
        <v>80000</v>
      </c>
      <c r="I88" s="53">
        <f>SUM(I77:I87)</f>
        <v>90000</v>
      </c>
    </row>
    <row r="89" spans="1:9" x14ac:dyDescent="0.35">
      <c r="A89" s="83"/>
      <c r="B89" s="6"/>
      <c r="C89" s="38"/>
      <c r="D89" s="38"/>
      <c r="E89" s="38"/>
      <c r="F89" s="38"/>
      <c r="G89" s="38"/>
      <c r="H89" s="38"/>
      <c r="I89" s="38"/>
    </row>
    <row r="90" spans="1:9" ht="13.15" x14ac:dyDescent="0.4">
      <c r="A90" s="57" t="s">
        <v>157</v>
      </c>
      <c r="B90" s="44" t="s">
        <v>1</v>
      </c>
      <c r="C90" s="44" t="s">
        <v>109</v>
      </c>
      <c r="D90" s="44" t="s">
        <v>116</v>
      </c>
      <c r="E90" s="44" t="str">
        <f>E15</f>
        <v>myönn 2016</v>
      </c>
      <c r="F90" s="44" t="s">
        <v>147</v>
      </c>
      <c r="G90" s="44" t="s">
        <v>147</v>
      </c>
      <c r="H90" s="44" t="str">
        <f>H15</f>
        <v>myönn 2018</v>
      </c>
      <c r="I90" s="44" t="str">
        <f>I15</f>
        <v>esitys 2019</v>
      </c>
    </row>
    <row r="91" spans="1:9" x14ac:dyDescent="0.35">
      <c r="A91" s="85" t="s">
        <v>39</v>
      </c>
      <c r="B91" s="23" t="s">
        <v>40</v>
      </c>
      <c r="C91" s="32">
        <v>0</v>
      </c>
      <c r="D91" s="32"/>
      <c r="E91" s="32"/>
      <c r="F91" s="32"/>
      <c r="G91" s="32"/>
      <c r="H91" s="32"/>
      <c r="I91" s="32"/>
    </row>
    <row r="92" spans="1:9" x14ac:dyDescent="0.35">
      <c r="A92" s="79" t="s">
        <v>41</v>
      </c>
      <c r="B92" s="7" t="s">
        <v>42</v>
      </c>
      <c r="C92" s="33">
        <v>0</v>
      </c>
      <c r="D92" s="33"/>
      <c r="E92" s="33"/>
      <c r="F92" s="33"/>
      <c r="G92" s="33"/>
      <c r="H92" s="33"/>
      <c r="I92" s="33"/>
    </row>
    <row r="93" spans="1:9" x14ac:dyDescent="0.35">
      <c r="A93" s="79" t="s">
        <v>66</v>
      </c>
      <c r="B93" s="3" t="s">
        <v>17</v>
      </c>
      <c r="C93" s="33">
        <v>0</v>
      </c>
      <c r="D93" s="33"/>
      <c r="E93" s="33"/>
      <c r="F93" s="33"/>
      <c r="G93" s="33"/>
      <c r="H93" s="33"/>
      <c r="I93" s="33"/>
    </row>
    <row r="94" spans="1:9" x14ac:dyDescent="0.35">
      <c r="A94" s="79" t="s">
        <v>67</v>
      </c>
      <c r="B94" s="3" t="s">
        <v>17</v>
      </c>
      <c r="C94" s="33">
        <v>0</v>
      </c>
      <c r="D94" s="33"/>
      <c r="E94" s="33"/>
      <c r="F94" s="33"/>
      <c r="G94" s="33"/>
      <c r="H94" s="33"/>
      <c r="I94" s="33"/>
    </row>
    <row r="95" spans="1:9" x14ac:dyDescent="0.35">
      <c r="A95" s="79" t="s">
        <v>68</v>
      </c>
      <c r="B95" s="3" t="s">
        <v>69</v>
      </c>
      <c r="C95" s="33">
        <v>0</v>
      </c>
      <c r="D95" s="33"/>
      <c r="E95" s="33"/>
      <c r="F95" s="33"/>
      <c r="G95" s="33"/>
      <c r="H95" s="33"/>
      <c r="I95" s="33"/>
    </row>
    <row r="96" spans="1:9" ht="13.5" customHeight="1" x14ac:dyDescent="0.35">
      <c r="A96" s="79" t="s">
        <v>70</v>
      </c>
      <c r="B96" s="3" t="s">
        <v>42</v>
      </c>
      <c r="C96" s="33">
        <v>0</v>
      </c>
      <c r="D96" s="33"/>
      <c r="E96" s="33"/>
      <c r="F96" s="33"/>
      <c r="G96" s="33"/>
      <c r="H96" s="33"/>
      <c r="I96" s="33"/>
    </row>
    <row r="97" spans="1:9" x14ac:dyDescent="0.35">
      <c r="A97" s="79" t="s">
        <v>120</v>
      </c>
      <c r="B97" s="3" t="s">
        <v>140</v>
      </c>
      <c r="C97" s="33"/>
      <c r="D97" s="33"/>
      <c r="E97" s="33">
        <v>0</v>
      </c>
      <c r="F97" s="33">
        <v>0</v>
      </c>
      <c r="G97" s="33">
        <v>0</v>
      </c>
      <c r="H97" s="33">
        <v>0</v>
      </c>
      <c r="I97" s="33">
        <v>0</v>
      </c>
    </row>
    <row r="98" spans="1:9" ht="13.15" x14ac:dyDescent="0.4">
      <c r="A98" s="57" t="s">
        <v>105</v>
      </c>
      <c r="B98" s="45"/>
      <c r="C98" s="49">
        <f>SUM(C91:C97)</f>
        <v>0</v>
      </c>
      <c r="D98" s="49">
        <f t="shared" ref="D98" si="4">SUM(D91:D97)</f>
        <v>0</v>
      </c>
      <c r="E98" s="49">
        <f>SUM(E91:E97)</f>
        <v>0</v>
      </c>
      <c r="F98" s="49">
        <v>0</v>
      </c>
      <c r="G98" s="49">
        <v>0</v>
      </c>
      <c r="H98" s="49">
        <f>SUM(H91:H97)</f>
        <v>0</v>
      </c>
      <c r="I98" s="49">
        <f>SUM(I91:I97)</f>
        <v>0</v>
      </c>
    </row>
    <row r="99" spans="1:9" x14ac:dyDescent="0.35">
      <c r="A99" s="83"/>
      <c r="B99" s="6"/>
      <c r="C99" s="38"/>
      <c r="D99" s="38"/>
      <c r="E99" s="38"/>
      <c r="F99" s="38"/>
      <c r="G99" s="38"/>
      <c r="H99" s="38"/>
      <c r="I99" s="38"/>
    </row>
    <row r="100" spans="1:9" ht="13.15" x14ac:dyDescent="0.4">
      <c r="A100" s="57" t="s">
        <v>43</v>
      </c>
      <c r="B100" s="44" t="s">
        <v>1</v>
      </c>
      <c r="C100" s="44" t="s">
        <v>109</v>
      </c>
      <c r="D100" s="44" t="s">
        <v>116</v>
      </c>
      <c r="E100" s="44" t="str">
        <f>E15</f>
        <v>myönn 2016</v>
      </c>
      <c r="F100" s="44" t="s">
        <v>147</v>
      </c>
      <c r="G100" s="44" t="s">
        <v>147</v>
      </c>
      <c r="H100" s="44" t="str">
        <f>H15</f>
        <v>myönn 2018</v>
      </c>
      <c r="I100" s="44" t="str">
        <f>I15</f>
        <v>esitys 2019</v>
      </c>
    </row>
    <row r="101" spans="1:9" x14ac:dyDescent="0.35">
      <c r="A101" s="78" t="s">
        <v>44</v>
      </c>
      <c r="B101" s="9" t="s">
        <v>2</v>
      </c>
      <c r="C101" s="35">
        <v>0</v>
      </c>
      <c r="D101" s="35"/>
      <c r="E101" s="35"/>
      <c r="F101" s="35">
        <v>0</v>
      </c>
      <c r="G101" s="35">
        <v>0</v>
      </c>
      <c r="H101" s="35">
        <v>0</v>
      </c>
      <c r="I101" s="35">
        <v>0</v>
      </c>
    </row>
    <row r="102" spans="1:9" ht="13.15" x14ac:dyDescent="0.4">
      <c r="A102" s="57" t="s">
        <v>106</v>
      </c>
      <c r="B102" s="45"/>
      <c r="C102" s="49">
        <f>SUM(C101)</f>
        <v>0</v>
      </c>
      <c r="D102" s="49"/>
      <c r="E102" s="49"/>
      <c r="F102" s="49">
        <v>0</v>
      </c>
      <c r="G102" s="49">
        <v>0</v>
      </c>
      <c r="H102" s="49">
        <f>SUM(H101)</f>
        <v>0</v>
      </c>
      <c r="I102" s="49">
        <f>SUM(I101)</f>
        <v>0</v>
      </c>
    </row>
    <row r="103" spans="1:9" x14ac:dyDescent="0.35">
      <c r="A103" s="83"/>
      <c r="B103" s="6"/>
      <c r="C103" s="38"/>
      <c r="D103" s="38"/>
      <c r="E103" s="38"/>
      <c r="F103" s="38"/>
      <c r="G103" s="38"/>
      <c r="H103" s="38"/>
      <c r="I103" s="38"/>
    </row>
    <row r="104" spans="1:9" ht="13.15" x14ac:dyDescent="0.4">
      <c r="A104" s="57" t="s">
        <v>45</v>
      </c>
      <c r="B104" s="44" t="s">
        <v>1</v>
      </c>
      <c r="C104" s="44" t="s">
        <v>109</v>
      </c>
      <c r="D104" s="44" t="s">
        <v>116</v>
      </c>
      <c r="E104" s="44" t="str">
        <f>E15</f>
        <v>myönn 2016</v>
      </c>
      <c r="F104" s="44" t="s">
        <v>147</v>
      </c>
      <c r="G104" s="44" t="s">
        <v>147</v>
      </c>
      <c r="H104" s="44" t="str">
        <f>H15</f>
        <v>myönn 2018</v>
      </c>
      <c r="I104" s="44" t="str">
        <f>I15</f>
        <v>esitys 2019</v>
      </c>
    </row>
    <row r="105" spans="1:9" x14ac:dyDescent="0.35">
      <c r="A105" s="86" t="s">
        <v>114</v>
      </c>
      <c r="B105" s="64"/>
      <c r="C105" s="64"/>
      <c r="D105" s="64">
        <v>150000</v>
      </c>
      <c r="E105" s="64"/>
      <c r="F105" s="64"/>
      <c r="G105" s="64"/>
      <c r="H105" s="64"/>
      <c r="I105" s="64"/>
    </row>
    <row r="106" spans="1:9" x14ac:dyDescent="0.35">
      <c r="A106" s="12" t="s">
        <v>97</v>
      </c>
      <c r="B106" s="2" t="s">
        <v>141</v>
      </c>
      <c r="C106" s="62">
        <v>150000</v>
      </c>
      <c r="D106" s="62"/>
      <c r="E106" s="62"/>
      <c r="F106" s="62"/>
      <c r="G106" s="62"/>
      <c r="H106" s="62"/>
      <c r="I106" s="62"/>
    </row>
    <row r="107" spans="1:9" ht="12.75" customHeight="1" x14ac:dyDescent="0.35">
      <c r="A107" s="61" t="s">
        <v>113</v>
      </c>
      <c r="B107" s="15" t="s">
        <v>48</v>
      </c>
      <c r="C107" s="16"/>
      <c r="D107" s="16"/>
      <c r="E107" s="16"/>
      <c r="F107" s="16"/>
      <c r="G107" s="16"/>
      <c r="H107" s="16"/>
      <c r="I107" s="16"/>
    </row>
    <row r="108" spans="1:9" ht="12.75" customHeight="1" x14ac:dyDescent="0.35">
      <c r="A108" s="84" t="s">
        <v>122</v>
      </c>
      <c r="B108" s="9"/>
      <c r="C108" s="39"/>
      <c r="D108" s="39"/>
      <c r="E108" s="39">
        <v>120000</v>
      </c>
      <c r="F108" s="39">
        <v>0</v>
      </c>
      <c r="G108" s="39">
        <v>0</v>
      </c>
      <c r="H108" s="39">
        <v>0</v>
      </c>
      <c r="I108" s="39">
        <v>0</v>
      </c>
    </row>
    <row r="109" spans="1:9" ht="12.75" customHeight="1" x14ac:dyDescent="0.35">
      <c r="A109" s="79" t="s">
        <v>121</v>
      </c>
      <c r="B109" s="7"/>
      <c r="C109" s="33"/>
      <c r="D109" s="33"/>
      <c r="E109" s="33">
        <v>10000</v>
      </c>
      <c r="F109" s="33">
        <v>0</v>
      </c>
      <c r="G109" s="33">
        <v>0</v>
      </c>
      <c r="H109" s="33">
        <v>0</v>
      </c>
      <c r="I109" s="33">
        <v>0</v>
      </c>
    </row>
    <row r="110" spans="1:9" ht="12.75" customHeight="1" x14ac:dyDescent="0.35">
      <c r="A110" s="80" t="s">
        <v>142</v>
      </c>
      <c r="B110" s="106"/>
      <c r="C110" s="36"/>
      <c r="D110" s="36"/>
      <c r="E110" s="36">
        <v>40000</v>
      </c>
      <c r="F110" s="107" t="s">
        <v>149</v>
      </c>
      <c r="G110" s="107" t="s">
        <v>149</v>
      </c>
      <c r="H110" s="36">
        <v>0</v>
      </c>
      <c r="I110" s="36">
        <v>0</v>
      </c>
    </row>
    <row r="111" spans="1:9" ht="12.75" customHeight="1" x14ac:dyDescent="0.35">
      <c r="A111" s="81" t="s">
        <v>150</v>
      </c>
      <c r="B111" s="108"/>
      <c r="C111" s="34"/>
      <c r="D111" s="34"/>
      <c r="E111" s="34"/>
      <c r="F111" s="109"/>
      <c r="G111" s="109"/>
      <c r="H111" s="34">
        <v>57029</v>
      </c>
      <c r="I111" s="34">
        <v>0</v>
      </c>
    </row>
    <row r="112" spans="1:9" ht="12.75" customHeight="1" x14ac:dyDescent="0.4">
      <c r="A112" s="121" t="s">
        <v>177</v>
      </c>
      <c r="B112" s="122"/>
      <c r="C112" s="120"/>
      <c r="D112" s="120"/>
      <c r="E112" s="120"/>
      <c r="F112" s="123"/>
      <c r="G112" s="123"/>
      <c r="H112" s="120"/>
      <c r="I112" s="120">
        <v>57000</v>
      </c>
    </row>
    <row r="113" spans="1:9" ht="13.15" x14ac:dyDescent="0.4">
      <c r="A113" s="57" t="s">
        <v>107</v>
      </c>
      <c r="B113" s="45"/>
      <c r="C113" s="49">
        <f>SUM(C106:C110)</f>
        <v>150000</v>
      </c>
      <c r="D113" s="49">
        <f>SUM(D105:D110)</f>
        <v>150000</v>
      </c>
      <c r="E113" s="49">
        <f>SUM(E105:E110)</f>
        <v>170000</v>
      </c>
      <c r="F113" s="49">
        <v>0</v>
      </c>
      <c r="G113" s="49">
        <v>0</v>
      </c>
      <c r="H113" s="49">
        <f>SUM(H105:H111)</f>
        <v>57029</v>
      </c>
      <c r="I113" s="49">
        <f>SUM(I105:I112)</f>
        <v>57000</v>
      </c>
    </row>
    <row r="114" spans="1:9" ht="13.15" x14ac:dyDescent="0.4">
      <c r="A114" s="87"/>
      <c r="B114" s="6"/>
      <c r="C114" s="40"/>
      <c r="D114" s="40"/>
      <c r="E114" s="40"/>
      <c r="F114" s="40"/>
      <c r="G114" s="40"/>
      <c r="H114" s="40"/>
      <c r="I114" s="40"/>
    </row>
    <row r="115" spans="1:9" ht="13.15" x14ac:dyDescent="0.4">
      <c r="A115" s="57" t="s">
        <v>71</v>
      </c>
      <c r="B115" s="44" t="s">
        <v>1</v>
      </c>
      <c r="C115" s="44" t="s">
        <v>109</v>
      </c>
      <c r="D115" s="44" t="s">
        <v>116</v>
      </c>
      <c r="E115" s="44" t="str">
        <f>E15</f>
        <v>myönn 2016</v>
      </c>
      <c r="F115" s="44" t="s">
        <v>147</v>
      </c>
      <c r="G115" s="44" t="s">
        <v>147</v>
      </c>
      <c r="H115" s="44" t="str">
        <f>H15</f>
        <v>myönn 2018</v>
      </c>
      <c r="I115" s="44" t="str">
        <f>I15</f>
        <v>esitys 2019</v>
      </c>
    </row>
    <row r="116" spans="1:9" ht="25.5" x14ac:dyDescent="0.35">
      <c r="A116" s="24" t="s">
        <v>72</v>
      </c>
      <c r="B116" s="4" t="s">
        <v>73</v>
      </c>
      <c r="C116" s="35"/>
      <c r="D116" s="35"/>
      <c r="E116" s="35"/>
      <c r="F116" s="35"/>
      <c r="G116" s="35"/>
      <c r="H116" s="35"/>
      <c r="I116" s="35"/>
    </row>
    <row r="117" spans="1:9" ht="13.15" x14ac:dyDescent="0.4">
      <c r="A117" s="57" t="s">
        <v>74</v>
      </c>
      <c r="B117" s="45"/>
      <c r="C117" s="49">
        <f>SUM(C116)</f>
        <v>0</v>
      </c>
      <c r="D117" s="49"/>
      <c r="E117" s="49"/>
      <c r="F117" s="49">
        <v>0</v>
      </c>
      <c r="G117" s="49">
        <v>0</v>
      </c>
      <c r="H117" s="49">
        <v>0</v>
      </c>
      <c r="I117" s="49">
        <v>0</v>
      </c>
    </row>
    <row r="118" spans="1:9" ht="13.15" x14ac:dyDescent="0.4">
      <c r="A118" s="87"/>
      <c r="B118" s="6"/>
      <c r="C118" s="40"/>
      <c r="D118" s="40"/>
      <c r="E118" s="40"/>
      <c r="F118" s="40"/>
      <c r="G118" s="40"/>
      <c r="H118" s="40"/>
      <c r="I118" s="40"/>
    </row>
    <row r="119" spans="1:9" ht="13.15" x14ac:dyDescent="0.4">
      <c r="A119" s="57" t="s">
        <v>75</v>
      </c>
      <c r="B119" s="44" t="s">
        <v>1</v>
      </c>
      <c r="C119" s="44" t="s">
        <v>109</v>
      </c>
      <c r="D119" s="44" t="s">
        <v>116</v>
      </c>
      <c r="E119" s="44" t="str">
        <f>E15</f>
        <v>myönn 2016</v>
      </c>
      <c r="F119" s="44" t="s">
        <v>147</v>
      </c>
      <c r="G119" s="44" t="s">
        <v>147</v>
      </c>
      <c r="H119" s="44" t="str">
        <f>H15</f>
        <v>myönn 2018</v>
      </c>
      <c r="I119" s="44" t="str">
        <f>I15</f>
        <v>esitys 2019</v>
      </c>
    </row>
    <row r="120" spans="1:9" x14ac:dyDescent="0.35">
      <c r="A120" s="24" t="s">
        <v>76</v>
      </c>
      <c r="B120" s="4" t="s">
        <v>21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</row>
    <row r="121" spans="1:9" ht="13.15" x14ac:dyDescent="0.4">
      <c r="A121" s="57" t="s">
        <v>77</v>
      </c>
      <c r="B121" s="45"/>
      <c r="C121" s="49">
        <f t="shared" ref="C121:H121" si="5">SUM(C120)</f>
        <v>0</v>
      </c>
      <c r="D121" s="49">
        <f t="shared" si="5"/>
        <v>0</v>
      </c>
      <c r="E121" s="49">
        <f t="shared" si="5"/>
        <v>0</v>
      </c>
      <c r="F121" s="49">
        <v>0</v>
      </c>
      <c r="G121" s="49">
        <v>0</v>
      </c>
      <c r="H121" s="49">
        <f t="shared" si="5"/>
        <v>0</v>
      </c>
      <c r="I121" s="49">
        <f t="shared" ref="I121" si="6">SUM(I120)</f>
        <v>0</v>
      </c>
    </row>
    <row r="122" spans="1:9" ht="13.15" x14ac:dyDescent="0.4">
      <c r="A122" s="88"/>
      <c r="B122" s="30"/>
      <c r="C122" s="31"/>
      <c r="D122" s="31"/>
      <c r="E122" s="31"/>
      <c r="F122" s="31"/>
      <c r="G122" s="31"/>
      <c r="H122" s="31"/>
      <c r="I122" s="31"/>
    </row>
    <row r="123" spans="1:9" ht="13.15" x14ac:dyDescent="0.4">
      <c r="A123" s="57" t="s">
        <v>100</v>
      </c>
      <c r="B123" s="44" t="s">
        <v>1</v>
      </c>
      <c r="C123" s="44" t="s">
        <v>109</v>
      </c>
      <c r="D123" s="44" t="s">
        <v>116</v>
      </c>
      <c r="E123" s="44" t="str">
        <f>E15</f>
        <v>myönn 2016</v>
      </c>
      <c r="F123" s="44" t="s">
        <v>147</v>
      </c>
      <c r="G123" s="44" t="s">
        <v>147</v>
      </c>
      <c r="H123" s="44" t="str">
        <f>H15</f>
        <v>myönn 2018</v>
      </c>
      <c r="I123" s="44" t="str">
        <f>I15</f>
        <v>esitys 2019</v>
      </c>
    </row>
    <row r="124" spans="1:9" x14ac:dyDescent="0.35">
      <c r="A124" s="85" t="s">
        <v>102</v>
      </c>
      <c r="B124" s="102" t="s">
        <v>143</v>
      </c>
      <c r="C124" s="32">
        <v>42700</v>
      </c>
      <c r="D124" s="103">
        <v>42700</v>
      </c>
      <c r="E124" s="103">
        <v>42700</v>
      </c>
      <c r="F124" s="103">
        <v>42700</v>
      </c>
      <c r="G124" s="103">
        <v>42700</v>
      </c>
      <c r="H124" s="103">
        <v>42700</v>
      </c>
      <c r="I124" s="103">
        <v>43000</v>
      </c>
    </row>
    <row r="125" spans="1:9" x14ac:dyDescent="0.35">
      <c r="A125" s="81" t="s">
        <v>145</v>
      </c>
      <c r="B125" s="19"/>
      <c r="C125" s="34"/>
      <c r="D125" s="104"/>
      <c r="E125" s="104"/>
      <c r="F125" s="104">
        <v>40000</v>
      </c>
      <c r="G125" s="104">
        <v>40000</v>
      </c>
      <c r="H125" s="104">
        <v>40000</v>
      </c>
      <c r="I125" s="104">
        <v>40000</v>
      </c>
    </row>
    <row r="126" spans="1:9" ht="13.15" x14ac:dyDescent="0.4">
      <c r="A126" s="57" t="s">
        <v>101</v>
      </c>
      <c r="B126" s="47"/>
      <c r="C126" s="49">
        <f>SUM(C124)</f>
        <v>42700</v>
      </c>
      <c r="D126" s="49">
        <f>SUM(D124)</f>
        <v>42700</v>
      </c>
      <c r="E126" s="49">
        <f>SUM(E124)</f>
        <v>42700</v>
      </c>
      <c r="F126" s="49">
        <v>77700</v>
      </c>
      <c r="G126" s="49">
        <v>77700</v>
      </c>
      <c r="H126" s="49">
        <f>SUM(H124:H125)</f>
        <v>82700</v>
      </c>
      <c r="I126" s="49">
        <f>SUM(I124:I125)</f>
        <v>83000</v>
      </c>
    </row>
    <row r="127" spans="1:9" ht="13.15" x14ac:dyDescent="0.4">
      <c r="A127" s="113"/>
      <c r="B127" s="114"/>
      <c r="C127" s="31"/>
      <c r="D127" s="31"/>
      <c r="E127" s="31"/>
      <c r="F127" s="31"/>
      <c r="G127" s="31"/>
      <c r="H127" s="31"/>
      <c r="I127" s="31"/>
    </row>
    <row r="128" spans="1:9" ht="13.15" x14ac:dyDescent="0.4">
      <c r="A128" s="57" t="s">
        <v>163</v>
      </c>
      <c r="B128" s="47"/>
      <c r="C128" s="49"/>
      <c r="D128" s="49"/>
      <c r="E128" s="49"/>
      <c r="F128" s="49"/>
      <c r="G128" s="49"/>
      <c r="H128" s="49"/>
      <c r="I128" s="49"/>
    </row>
    <row r="129" spans="1:9" ht="25.9" x14ac:dyDescent="0.4">
      <c r="A129" s="82" t="s">
        <v>165</v>
      </c>
      <c r="B129" s="63"/>
      <c r="C129" s="37"/>
      <c r="D129" s="37"/>
      <c r="E129" s="37"/>
      <c r="F129" s="37"/>
      <c r="G129" s="37"/>
      <c r="H129" s="41">
        <v>0</v>
      </c>
      <c r="I129" s="41">
        <v>0</v>
      </c>
    </row>
    <row r="130" spans="1:9" ht="13.25" customHeight="1" x14ac:dyDescent="0.4">
      <c r="A130" s="57" t="s">
        <v>164</v>
      </c>
      <c r="B130" s="47"/>
      <c r="C130" s="49"/>
      <c r="D130" s="49"/>
      <c r="E130" s="49"/>
      <c r="F130" s="49"/>
      <c r="G130" s="49"/>
      <c r="H130" s="49">
        <v>0</v>
      </c>
      <c r="I130" s="49">
        <v>0</v>
      </c>
    </row>
    <row r="131" spans="1:9" ht="13.15" x14ac:dyDescent="0.4">
      <c r="A131" s="87"/>
      <c r="B131" s="6"/>
      <c r="C131" s="40"/>
      <c r="D131" s="31"/>
      <c r="E131" s="31"/>
      <c r="F131" s="31"/>
      <c r="G131" s="31"/>
      <c r="H131" s="31"/>
      <c r="I131" s="31"/>
    </row>
    <row r="132" spans="1:9" ht="13.15" x14ac:dyDescent="0.4">
      <c r="A132" s="89"/>
      <c r="B132" s="56"/>
      <c r="C132" s="44" t="s">
        <v>109</v>
      </c>
      <c r="D132" s="44" t="s">
        <v>116</v>
      </c>
      <c r="E132" s="44" t="str">
        <f>E15</f>
        <v>myönn 2016</v>
      </c>
      <c r="F132" s="44" t="s">
        <v>147</v>
      </c>
      <c r="G132" s="44" t="s">
        <v>147</v>
      </c>
      <c r="H132" s="44" t="str">
        <f>H15</f>
        <v>myönn 2018</v>
      </c>
      <c r="I132" s="44" t="str">
        <f>I15</f>
        <v>esitys 2019</v>
      </c>
    </row>
    <row r="133" spans="1:9" ht="15.75" customHeight="1" x14ac:dyDescent="0.4">
      <c r="A133" s="90" t="s">
        <v>166</v>
      </c>
      <c r="B133" s="60"/>
      <c r="C133" s="37">
        <f>C126+C121+C117+C113+C102+C98+C88+C74+C66+C62+C98</f>
        <v>727100</v>
      </c>
      <c r="D133" s="37">
        <f>D126+D121+D117+D113+D102+D98+D88+D74+D66+D62+D98</f>
        <v>812700</v>
      </c>
      <c r="E133" s="99">
        <f>F134+E126</f>
        <v>271908</v>
      </c>
      <c r="F133" s="99">
        <v>306908</v>
      </c>
      <c r="G133" s="99">
        <v>306908</v>
      </c>
      <c r="H133" s="105">
        <f>H126+H121+H117+H113+H102+H98+H88+H74+H66+H62</f>
        <v>384106</v>
      </c>
      <c r="I133" s="105">
        <f>I126+I121+I117+I113+I102+I98+I88+I74+I66+I62</f>
        <v>390000</v>
      </c>
    </row>
    <row r="134" spans="1:9" ht="16.5" customHeight="1" x14ac:dyDescent="0.4">
      <c r="A134" s="90" t="s">
        <v>126</v>
      </c>
      <c r="B134" s="60"/>
      <c r="C134" s="100"/>
      <c r="D134" s="100"/>
      <c r="E134" s="59"/>
      <c r="F134" s="37">
        <v>229208</v>
      </c>
      <c r="G134" s="37">
        <v>229208</v>
      </c>
      <c r="H134" s="94">
        <f>H113+H88+H62</f>
        <v>301406</v>
      </c>
      <c r="I134" s="94">
        <f>I113+I88+I62</f>
        <v>307000</v>
      </c>
    </row>
    <row r="135" spans="1:9" ht="18" customHeight="1" x14ac:dyDescent="0.4">
      <c r="A135" s="124" t="s">
        <v>125</v>
      </c>
      <c r="B135" s="127"/>
      <c r="C135" s="127"/>
      <c r="D135" s="127"/>
      <c r="E135" s="128"/>
      <c r="F135" s="94">
        <v>77700</v>
      </c>
      <c r="G135" s="94">
        <v>77700</v>
      </c>
      <c r="H135" s="94">
        <f>H126</f>
        <v>82700</v>
      </c>
      <c r="I135" s="94">
        <f>I126</f>
        <v>83000</v>
      </c>
    </row>
    <row r="136" spans="1:9" ht="16.5" customHeight="1" x14ac:dyDescent="0.4">
      <c r="A136" s="124" t="s">
        <v>148</v>
      </c>
      <c r="B136" s="125"/>
      <c r="C136" s="125"/>
      <c r="D136" s="125"/>
      <c r="E136" s="126"/>
      <c r="F136" s="94">
        <v>193092</v>
      </c>
      <c r="G136" s="94">
        <v>193092</v>
      </c>
      <c r="H136" s="94">
        <f>500000-H133</f>
        <v>115894</v>
      </c>
      <c r="I136" s="94">
        <f>500000-I133</f>
        <v>110000</v>
      </c>
    </row>
    <row r="137" spans="1:9" ht="18" customHeight="1" x14ac:dyDescent="0.4">
      <c r="A137" s="124" t="s">
        <v>127</v>
      </c>
      <c r="B137" s="125"/>
      <c r="C137" s="125"/>
      <c r="D137" s="125"/>
      <c r="E137" s="126"/>
      <c r="F137" s="94">
        <v>500000</v>
      </c>
      <c r="G137" s="94">
        <v>500000</v>
      </c>
      <c r="H137" s="94">
        <f>SUM(H134:H136)</f>
        <v>500000</v>
      </c>
      <c r="I137" s="94">
        <f>SUM(I134:I136)</f>
        <v>500000</v>
      </c>
    </row>
    <row r="139" spans="1:9" x14ac:dyDescent="0.35">
      <c r="A139" s="98"/>
    </row>
  </sheetData>
  <mergeCells count="3">
    <mergeCell ref="A136:E136"/>
    <mergeCell ref="A135:E135"/>
    <mergeCell ref="A137:E137"/>
  </mergeCells>
  <phoneticPr fontId="1" type="noConversion"/>
  <printOptions horizontalCentered="1"/>
  <pageMargins left="0.55118110236220474" right="0.43307086614173229" top="0.35433070866141736" bottom="0.31496062992125984" header="0.23622047244094491" footer="0.23622047244094491"/>
  <pageSetup paperSize="9" scale="90" fitToHeight="0" orientation="landscape" r:id="rId1"/>
  <headerFooter alignWithMargins="0"/>
  <rowBreaks count="2" manualBreakCount="2">
    <brk id="45" max="8" man="1"/>
    <brk id="9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1" sqref="A21"/>
    </sheetView>
  </sheetViews>
  <sheetFormatPr defaultRowHeight="12.75" x14ac:dyDescent="0.35"/>
  <cols>
    <col min="1" max="1" width="65.33203125" customWidth="1"/>
    <col min="2" max="2" width="16.53125" customWidth="1"/>
    <col min="3" max="3" width="12.06640625" customWidth="1"/>
    <col min="4" max="5" width="12.53125" customWidth="1"/>
    <col min="6" max="6" width="12.59765625" customWidth="1"/>
    <col min="7" max="7" width="11.53125" customWidth="1"/>
    <col min="8" max="8" width="0" hidden="1" customWidth="1"/>
  </cols>
  <sheetData>
    <row r="1" spans="1:11" ht="13.15" x14ac:dyDescent="0.4">
      <c r="A1" s="44" t="s">
        <v>32</v>
      </c>
      <c r="B1" s="44" t="s">
        <v>1</v>
      </c>
      <c r="C1" s="44" t="s">
        <v>53</v>
      </c>
      <c r="D1" s="44" t="s">
        <v>78</v>
      </c>
      <c r="E1" s="44" t="s">
        <v>84</v>
      </c>
      <c r="F1" s="44" t="s">
        <v>85</v>
      </c>
      <c r="G1" s="26" t="s">
        <v>86</v>
      </c>
      <c r="H1" s="13" t="s">
        <v>47</v>
      </c>
      <c r="I1" s="44">
        <v>2015</v>
      </c>
      <c r="J1" s="44">
        <v>2016</v>
      </c>
    </row>
    <row r="2" spans="1:11" x14ac:dyDescent="0.35">
      <c r="A2" s="12" t="s">
        <v>33</v>
      </c>
      <c r="B2" s="7" t="s">
        <v>49</v>
      </c>
      <c r="C2" s="8">
        <v>20000</v>
      </c>
      <c r="D2" s="8">
        <v>20000</v>
      </c>
      <c r="E2" s="33">
        <v>0</v>
      </c>
      <c r="F2" s="33">
        <v>0</v>
      </c>
      <c r="G2" s="27">
        <v>0</v>
      </c>
      <c r="H2" s="11"/>
      <c r="I2" s="21"/>
      <c r="J2" s="21"/>
    </row>
    <row r="3" spans="1:11" x14ac:dyDescent="0.35">
      <c r="A3" s="3" t="s">
        <v>34</v>
      </c>
      <c r="B3" s="7" t="s">
        <v>50</v>
      </c>
      <c r="C3" s="8">
        <v>25000</v>
      </c>
      <c r="D3" s="8">
        <v>25000</v>
      </c>
      <c r="E3" s="33">
        <v>35000</v>
      </c>
      <c r="F3" s="33">
        <v>19700</v>
      </c>
      <c r="G3" s="27">
        <v>19700</v>
      </c>
      <c r="H3" s="11"/>
      <c r="I3" s="21"/>
      <c r="J3" s="21"/>
      <c r="K3" s="17">
        <f>C3+D3+E3+G3</f>
        <v>104700</v>
      </c>
    </row>
    <row r="4" spans="1:11" x14ac:dyDescent="0.35">
      <c r="A4" s="7" t="s">
        <v>35</v>
      </c>
      <c r="B4" s="7" t="s">
        <v>51</v>
      </c>
      <c r="C4" s="8">
        <v>15000</v>
      </c>
      <c r="D4" s="8">
        <v>15000</v>
      </c>
      <c r="E4" s="33">
        <v>20000</v>
      </c>
      <c r="F4" s="33">
        <v>29000</v>
      </c>
      <c r="G4" s="27">
        <v>20000</v>
      </c>
      <c r="H4" s="11"/>
      <c r="I4" s="21"/>
      <c r="J4" s="21"/>
    </row>
    <row r="5" spans="1:11" x14ac:dyDescent="0.35">
      <c r="A5" s="7" t="s">
        <v>36</v>
      </c>
      <c r="B5" s="7" t="s">
        <v>52</v>
      </c>
      <c r="C5" s="8">
        <v>6000</v>
      </c>
      <c r="D5" s="8">
        <v>6000</v>
      </c>
      <c r="E5" s="33">
        <v>9300</v>
      </c>
      <c r="F5" s="33">
        <v>8500</v>
      </c>
      <c r="G5" s="27">
        <v>8500</v>
      </c>
      <c r="H5" s="11"/>
      <c r="I5" s="21"/>
      <c r="J5" s="21"/>
    </row>
    <row r="6" spans="1:11" x14ac:dyDescent="0.35">
      <c r="A6" s="7" t="s">
        <v>37</v>
      </c>
      <c r="B6" s="7" t="s">
        <v>21</v>
      </c>
      <c r="C6" s="8">
        <v>20000</v>
      </c>
      <c r="D6" s="8">
        <v>20000</v>
      </c>
      <c r="E6" s="33">
        <v>25000</v>
      </c>
      <c r="F6" s="33">
        <v>24200</v>
      </c>
      <c r="G6" s="27">
        <v>24200</v>
      </c>
      <c r="H6" s="11"/>
      <c r="I6" s="21"/>
      <c r="J6" s="21"/>
    </row>
    <row r="7" spans="1:11" ht="13.15" x14ac:dyDescent="0.4">
      <c r="A7" s="51" t="s">
        <v>98</v>
      </c>
      <c r="B7" s="52" t="s">
        <v>96</v>
      </c>
      <c r="C7" s="10"/>
      <c r="D7" s="10"/>
      <c r="E7" s="39"/>
      <c r="F7" s="39">
        <v>18000</v>
      </c>
      <c r="G7" s="28">
        <v>12000</v>
      </c>
      <c r="H7" s="11"/>
      <c r="I7" s="25"/>
      <c r="J7" s="25"/>
    </row>
    <row r="8" spans="1:11" ht="13.15" x14ac:dyDescent="0.4">
      <c r="A8" s="51" t="s">
        <v>99</v>
      </c>
      <c r="B8" s="51" t="s">
        <v>93</v>
      </c>
      <c r="C8" s="10"/>
      <c r="D8" s="10"/>
      <c r="E8" s="39"/>
      <c r="F8" s="39">
        <v>15000</v>
      </c>
      <c r="G8" s="28">
        <v>10000</v>
      </c>
      <c r="H8" s="11"/>
      <c r="I8" s="25"/>
      <c r="J8" s="25"/>
    </row>
    <row r="9" spans="1:11" x14ac:dyDescent="0.35">
      <c r="A9" s="9" t="s">
        <v>38</v>
      </c>
      <c r="B9" s="9"/>
      <c r="C9" s="10">
        <v>0</v>
      </c>
      <c r="D9" s="10">
        <v>0</v>
      </c>
      <c r="E9" s="39">
        <v>0</v>
      </c>
      <c r="F9" s="39">
        <v>0</v>
      </c>
      <c r="G9" s="28">
        <v>0</v>
      </c>
      <c r="H9" s="11"/>
      <c r="I9" s="25"/>
      <c r="J9" s="25"/>
    </row>
    <row r="10" spans="1:11" ht="13.15" x14ac:dyDescent="0.4">
      <c r="A10" s="44" t="s">
        <v>104</v>
      </c>
      <c r="B10" s="45"/>
      <c r="C10" s="49">
        <f>SUM(C2:C9)</f>
        <v>86000</v>
      </c>
      <c r="D10" s="53">
        <f>SUM(D2:D9)</f>
        <v>86000</v>
      </c>
      <c r="E10" s="53">
        <f>SUM(E2:E9)</f>
        <v>89300</v>
      </c>
      <c r="F10" s="53">
        <f>SUM(F2:F9)</f>
        <v>114400</v>
      </c>
      <c r="G10" s="29">
        <f>SUM(G2:G9)</f>
        <v>94400</v>
      </c>
      <c r="H10" s="50" t="e">
        <f>G10/G55%</f>
        <v>#DIV/0!</v>
      </c>
      <c r="I10" s="46"/>
      <c r="J10" s="46"/>
    </row>
  </sheetData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Taul1!OLE_LINK1</vt:lpstr>
      <vt:lpstr>Taul1!Utskriftsområde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pentti.miettinen</dc:creator>
  <cp:lastModifiedBy>Forsén Stefan</cp:lastModifiedBy>
  <cp:lastPrinted>2016-09-02T14:54:50Z</cp:lastPrinted>
  <dcterms:created xsi:type="dcterms:W3CDTF">2011-04-04T17:45:03Z</dcterms:created>
  <dcterms:modified xsi:type="dcterms:W3CDTF">2019-03-20T09:19:02Z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202995</vt:lpwstr>
  </property>
  <property fmtid="{D5CDD505-2E9C-101B-9397-08002B2CF9AE}" pid="7" name="VerID">
    <vt:lpwstr>0</vt:lpwstr>
  </property>
  <property fmtid="{D5CDD505-2E9C-101B-9397-08002B2CF9AE}" pid="8" name="FilePath">
    <vt:lpwstr>\\ES1D360PROD\work\work\resurssi\za024045</vt:lpwstr>
  </property>
  <property fmtid="{D5CDD505-2E9C-101B-9397-08002B2CF9AE}" pid="9" name="FileName">
    <vt:lpwstr>28-2013-9 Esitys määrärahan jakamisesta lähetyksen ja kansainvälisen diakonian projekteihin vuonna 2013.xlsx 202995_1_0.XLSX</vt:lpwstr>
  </property>
  <property fmtid="{D5CDD505-2E9C-101B-9397-08002B2CF9AE}" pid="10" name="FullFileName">
    <vt:lpwstr>\\ES1D360PROD\work\work\resurssi\za024045\28-2013-9 Esitys määrärahan jakamisesta lähetyksen ja kansainvälisen diakonian projekteihin vuonna 2013.xlsx 202995_1_0.XLSX</vt:lpwstr>
  </property>
</Properties>
</file>